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ackupการเงิน\งบการเงินประจำปีงบประมาณ 2561 2\งบการเงิน ปี 2561(มือ)\"/>
    </mc:Choice>
  </mc:AlternateContent>
  <bookViews>
    <workbookView xWindow="0" yWindow="0" windowWidth="19440" windowHeight="9555"/>
  </bookViews>
  <sheets>
    <sheet name="งบแสดงฐานะการเงิน1" sheetId="1" r:id="rId1"/>
    <sheet name="งบแสดงฐานะการเงิน2" sheetId="2" r:id="rId2"/>
    <sheet name="หมายเหตุ1" sheetId="3" r:id="rId3"/>
    <sheet name="หมายเหตุ2" sheetId="4" r:id="rId4"/>
    <sheet name="หมายเหตุ 3,4,5" sheetId="5" r:id="rId5"/>
    <sheet name="หมายเหตุ6" sheetId="6" r:id="rId6"/>
    <sheet name="หมายเหตุ7,8" sheetId="7" r:id="rId7"/>
    <sheet name="หมายเหตุ9,10,11,12" sheetId="8" r:id="rId8"/>
    <sheet name="หมายเหตุ13,14" sheetId="9" r:id="rId9"/>
    <sheet name="หมายเหตุ 15" sheetId="10" r:id="rId10"/>
    <sheet name="หมายเหตุ16" sheetId="13" r:id="rId11"/>
    <sheet name="หมายเหตุ17,18" sheetId="12" r:id="rId12"/>
    <sheet name="หมายเหตุ 19" sheetId="11" r:id="rId13"/>
    <sheet name="หมายเหตุ  20" sheetId="14" r:id="rId14"/>
    <sheet name="หมายเหตุ21" sheetId="15" r:id="rId15"/>
    <sheet name="แนบท้าย  21" sheetId="16" r:id="rId16"/>
    <sheet name="หมายเหตุ22" sheetId="17" r:id="rId17"/>
    <sheet name="งบแสดงการดำเนินงานรายรับ" sheetId="27" r:id="rId18"/>
    <sheet name="งบแสดงผลการดำเนินงานเงินสะสม" sheetId="26" r:id="rId19"/>
    <sheet name="หมายเหตุ 1,2ผลการดำเนินงาน" sheetId="23" r:id="rId20"/>
    <sheet name="งบทดลอง(หลังปิด)" sheetId="29" r:id="rId21"/>
  </sheets>
  <externalReferences>
    <externalReference r:id="rId2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9" l="1"/>
  <c r="D20" i="29"/>
  <c r="D18" i="29"/>
  <c r="C23" i="29" l="1"/>
  <c r="D19" i="29"/>
  <c r="F9" i="29"/>
  <c r="D23" i="29" l="1"/>
  <c r="F23" i="29" s="1"/>
  <c r="F14" i="26"/>
  <c r="F21" i="26" l="1"/>
  <c r="F21" i="27"/>
  <c r="Q26" i="27" l="1"/>
  <c r="P26" i="27"/>
  <c r="O26" i="27"/>
  <c r="N26" i="27"/>
  <c r="M26" i="27"/>
  <c r="L26" i="27"/>
  <c r="K26" i="27"/>
  <c r="J26" i="27"/>
  <c r="I26" i="27"/>
  <c r="H26" i="27"/>
  <c r="G26" i="27"/>
  <c r="F26" i="27"/>
  <c r="C26" i="27"/>
  <c r="B26" i="27"/>
  <c r="Q16" i="27"/>
  <c r="P16" i="27"/>
  <c r="O16" i="27"/>
  <c r="N16" i="27"/>
  <c r="M16" i="27"/>
  <c r="L16" i="27"/>
  <c r="K16" i="27"/>
  <c r="J16" i="27"/>
  <c r="I16" i="27"/>
  <c r="H16" i="27"/>
  <c r="E16" i="27"/>
  <c r="B16" i="27"/>
  <c r="F15" i="27"/>
  <c r="C15" i="27"/>
  <c r="D16" i="27"/>
  <c r="C13" i="27"/>
  <c r="F13" i="27" s="1"/>
  <c r="C12" i="27"/>
  <c r="F12" i="27" s="1"/>
  <c r="I11" i="27"/>
  <c r="C11" i="27"/>
  <c r="F11" i="27" s="1"/>
  <c r="G16" i="27"/>
  <c r="C9" i="27"/>
  <c r="F9" i="27" s="1"/>
  <c r="C8" i="27"/>
  <c r="F8" i="27" s="1"/>
  <c r="C7" i="27"/>
  <c r="F7" i="27" s="1"/>
  <c r="F6" i="27"/>
  <c r="C6" i="27"/>
  <c r="E61" i="23"/>
  <c r="E60" i="23"/>
  <c r="C14" i="27" l="1"/>
  <c r="F14" i="27" s="1"/>
  <c r="C10" i="27"/>
  <c r="F10" i="27" s="1"/>
  <c r="F16" i="27" s="1"/>
  <c r="F27" i="27" s="1"/>
  <c r="G16" i="26"/>
  <c r="P16" i="26"/>
  <c r="R26" i="26"/>
  <c r="Q26" i="26"/>
  <c r="P26" i="26"/>
  <c r="O26" i="26"/>
  <c r="N26" i="26"/>
  <c r="M26" i="26"/>
  <c r="L26" i="26"/>
  <c r="K26" i="26"/>
  <c r="J26" i="26"/>
  <c r="I26" i="26"/>
  <c r="H26" i="26"/>
  <c r="F26" i="26"/>
  <c r="C26" i="26"/>
  <c r="B26" i="26"/>
  <c r="R16" i="26"/>
  <c r="Q16" i="26"/>
  <c r="O16" i="26"/>
  <c r="N16" i="26"/>
  <c r="M16" i="26"/>
  <c r="L16" i="26"/>
  <c r="K16" i="26"/>
  <c r="I16" i="26"/>
  <c r="H16" i="26"/>
  <c r="E16" i="26"/>
  <c r="B16" i="26"/>
  <c r="C15" i="26"/>
  <c r="F15" i="26" s="1"/>
  <c r="C13" i="26"/>
  <c r="F13" i="26" s="1"/>
  <c r="C12" i="26"/>
  <c r="F12" i="26" s="1"/>
  <c r="J11" i="26"/>
  <c r="C11" i="26" s="1"/>
  <c r="F11" i="26" s="1"/>
  <c r="C10" i="26"/>
  <c r="F10" i="26" s="1"/>
  <c r="C9" i="26"/>
  <c r="F9" i="26" s="1"/>
  <c r="C8" i="26"/>
  <c r="F8" i="26" s="1"/>
  <c r="C7" i="26"/>
  <c r="F7" i="26" s="1"/>
  <c r="C6" i="26"/>
  <c r="F6" i="26" s="1"/>
  <c r="C16" i="27" l="1"/>
  <c r="D16" i="26"/>
  <c r="C14" i="26"/>
  <c r="F16" i="26" s="1"/>
  <c r="F27" i="26" s="1"/>
  <c r="J16" i="26"/>
  <c r="F18" i="16"/>
  <c r="C16" i="26" l="1"/>
  <c r="D16" i="15"/>
  <c r="G16" i="15"/>
  <c r="D12" i="2"/>
  <c r="C21" i="8" l="1"/>
  <c r="G29" i="7"/>
  <c r="F29" i="7"/>
  <c r="D10" i="1"/>
  <c r="E76" i="23" l="1"/>
  <c r="E53" i="23" l="1"/>
  <c r="E21" i="23"/>
  <c r="G15" i="15" l="1"/>
  <c r="G17" i="15" s="1"/>
  <c r="F26" i="15" s="1"/>
  <c r="C11" i="15"/>
  <c r="D15" i="15" s="1"/>
  <c r="D17" i="15" s="1"/>
  <c r="C26" i="15" s="1"/>
  <c r="G33" i="10" l="1"/>
  <c r="F19" i="11" l="1"/>
  <c r="C19" i="11"/>
  <c r="F11" i="11"/>
  <c r="C11" i="11"/>
  <c r="G21" i="13"/>
  <c r="G13" i="13"/>
  <c r="G17" i="10"/>
  <c r="D9" i="2" s="1"/>
  <c r="H19" i="17" l="1"/>
  <c r="G19" i="17"/>
  <c r="F19" i="17"/>
  <c r="E19" i="17"/>
  <c r="D19" i="17"/>
  <c r="H12" i="17"/>
  <c r="G12" i="17"/>
  <c r="F12" i="17"/>
  <c r="E12" i="17"/>
  <c r="D12" i="17"/>
  <c r="H36" i="16"/>
  <c r="G36" i="16"/>
  <c r="F36" i="16"/>
  <c r="E36" i="16"/>
  <c r="D36" i="16"/>
  <c r="E18" i="16"/>
  <c r="G18" i="16"/>
  <c r="H18" i="16"/>
  <c r="D18" i="16"/>
  <c r="F27" i="15"/>
  <c r="C27" i="15"/>
  <c r="H9" i="14"/>
  <c r="F9" i="14"/>
  <c r="I26" i="12"/>
  <c r="G26" i="12"/>
  <c r="I19" i="12"/>
  <c r="G19" i="12"/>
  <c r="E22" i="9"/>
  <c r="C22" i="9"/>
  <c r="C15" i="9"/>
  <c r="C10" i="9"/>
  <c r="E35" i="8"/>
  <c r="C35" i="8"/>
  <c r="E30" i="8"/>
  <c r="C30" i="8"/>
  <c r="D17" i="1" s="1"/>
  <c r="C25" i="8"/>
  <c r="E8" i="8"/>
  <c r="C8" i="8"/>
  <c r="D15" i="1" s="1"/>
  <c r="F8" i="7"/>
  <c r="D8" i="7"/>
  <c r="G28" i="7"/>
  <c r="F28" i="7"/>
  <c r="D28" i="7"/>
  <c r="D29" i="7" s="1"/>
  <c r="C28" i="7"/>
  <c r="C29" i="7" s="1"/>
  <c r="D24" i="7"/>
  <c r="F24" i="7"/>
  <c r="G24" i="7"/>
  <c r="C24" i="7"/>
  <c r="F30" i="5"/>
  <c r="D30" i="5"/>
  <c r="F23" i="5"/>
  <c r="D23" i="5"/>
  <c r="F17" i="5"/>
  <c r="D17" i="5"/>
  <c r="D9" i="1" s="1"/>
  <c r="F29" i="4"/>
  <c r="E29" i="4"/>
  <c r="D6" i="2" s="1"/>
  <c r="C29" i="4"/>
  <c r="B29" i="4"/>
  <c r="D6" i="1" s="1"/>
  <c r="F18" i="2"/>
  <c r="D18" i="2"/>
  <c r="D24" i="2"/>
  <c r="F24" i="2"/>
  <c r="F14" i="2"/>
  <c r="D14" i="2"/>
  <c r="F25" i="1"/>
  <c r="D25" i="1"/>
  <c r="F20" i="1"/>
  <c r="D14" i="1" l="1"/>
  <c r="D20" i="1" s="1"/>
  <c r="D26" i="1" s="1"/>
  <c r="D19" i="2"/>
  <c r="D25" i="2" s="1"/>
  <c r="F19" i="2"/>
  <c r="F25" i="2" s="1"/>
  <c r="F26" i="1"/>
</calcChain>
</file>

<file path=xl/sharedStrings.xml><?xml version="1.0" encoding="utf-8"?>
<sst xmlns="http://schemas.openxmlformats.org/spreadsheetml/2006/main" count="799" uniqueCount="370">
  <si>
    <t>งบแสดงฐานะการเงิน</t>
  </si>
  <si>
    <t>ณ  วันที่  30  กันยายน  2561</t>
  </si>
  <si>
    <t>ทรัพย์สินตามงบทรัพย์สิน</t>
  </si>
  <si>
    <t>สินทรัพย์</t>
  </si>
  <si>
    <t>สินทรัพย์หมุนเวียน</t>
  </si>
  <si>
    <t>เงินสดและเงินฝากธนาคาร</t>
  </si>
  <si>
    <t>เงินฝากกระทรวงการคลัง</t>
  </si>
  <si>
    <t>เงินฝากกองทุน</t>
  </si>
  <si>
    <t>ลูกหนี้เงินยืม</t>
  </si>
  <si>
    <t>รายได้จากรัฐบาลค้างรับ</t>
  </si>
  <si>
    <t>ลูกหนี้ค่าภาษี</t>
  </si>
  <si>
    <t>ลูกหนี้รายได้อื่นๆ</t>
  </si>
  <si>
    <t>ลูกหนี้เงินทุนโครงการเศรษฐกิจชุมชน</t>
  </si>
  <si>
    <t>ลูกหนี้อื่นๆ</t>
  </si>
  <si>
    <t>ลูกหนี้เงินยืมเงินสะสม</t>
  </si>
  <si>
    <t>สินทรัพย์หมุนเวียนอื่น</t>
  </si>
  <si>
    <t>รวมสินทรัพย์หมุนเวียน</t>
  </si>
  <si>
    <t>สินทรัพย์ไม่หมุนเวียน</t>
  </si>
  <si>
    <t>ทรัพย์สินเกิดจากเงินกู้</t>
  </si>
  <si>
    <t>หุ้นในโรงพิมพ์อาสารักษาดินแดน</t>
  </si>
  <si>
    <t>รวมสินทรัพย์</t>
  </si>
  <si>
    <t>สินทรัพย์ไม่หมุนเวียนอื่น</t>
  </si>
  <si>
    <t>รวมสินทรัพย์ไม่หมุนเวียน</t>
  </si>
  <si>
    <t>หมายเหตุ</t>
  </si>
  <si>
    <t>ปี 2561</t>
  </si>
  <si>
    <t>ปี 2560</t>
  </si>
  <si>
    <t>หมายเหตุประกอบงบแสดงฐานะการเงินเป็นส่วนหนึ่งของงบการเงินนี้</t>
  </si>
  <si>
    <t>ทุนทรัพย์สิน</t>
  </si>
  <si>
    <t>หนี้สิน</t>
  </si>
  <si>
    <t>หนี้สินหมุนวียน</t>
  </si>
  <si>
    <t>รายจ่ายค้างจ่าย</t>
  </si>
  <si>
    <t>ฎีกาค้างจ่าย</t>
  </si>
  <si>
    <t>รายจ่ายผัดส่งใบสำคัญ</t>
  </si>
  <si>
    <t>เงินรับฝาก</t>
  </si>
  <si>
    <t>หนี้สินหมุนวียนอื่น</t>
  </si>
  <si>
    <t>รวมหนี้สินหมุนเวียน</t>
  </si>
  <si>
    <t>หนี้สินไม่หมุนเวียน</t>
  </si>
  <si>
    <t>เจ้าหนี้เงินกู้</t>
  </si>
  <si>
    <t>หนี้สินไม่หมุนเวียนอื่น</t>
  </si>
  <si>
    <t>รวมหนี้สินไม่หมุนเวียน</t>
  </si>
  <si>
    <t>รวมหนี้สิน</t>
  </si>
  <si>
    <t>เงินสะสม</t>
  </si>
  <si>
    <t>เงินทุนสำรองเงินสะสม</t>
  </si>
  <si>
    <t>รวมเงินสะสม</t>
  </si>
  <si>
    <t>รวมหนี้สินและเงินสะสม</t>
  </si>
  <si>
    <t>หมายเหตุประกอบงบแสดงฐานะการเงิน</t>
  </si>
  <si>
    <t>สำหรับปี  สิ้นสุดวันที่  30  กันยายน  2561</t>
  </si>
  <si>
    <t>ข้อมูลทั่วไป</t>
  </si>
  <si>
    <t>หมายเหตุ  1  สรุปนโยบายการบัญชีที่สำคัญ</t>
  </si>
  <si>
    <t>1.1  หลักเกณฑ์ในการจัดทำงบแสดงฐานะการเงิน</t>
  </si>
  <si>
    <t>การบันทึกบัญชีเพื่อจัดทำงบแสดงฐานะการเงินเป็นไปตามเกณฑ์เงินสดและเกณฑ์คงค้าง</t>
  </si>
  <si>
    <t>ตามประกาศกระทรวงมหาดไทย เรื่อง หลักเกณฑ์และวิธีปฏิบัติการบันทึกบัญชี การจัดทำทะเบียน และรายงาน</t>
  </si>
  <si>
    <t>การเงินขององค์กรปกครองส่วนท้องถิ่น ลงวันที่ 20 มีนาคม พ.ศ. 2558 และที่แก้ไขเพิ่มเติม (ฉบับที่ 2) ลงวันที่</t>
  </si>
  <si>
    <t>21 มีนาคม  2561  และหนังสือสั่งการที่เกี่ยวข้อง</t>
  </si>
  <si>
    <t>หมายเหตุ  2  งบทรัพย์สิน</t>
  </si>
  <si>
    <t>ประเภททรัพย์สิน</t>
  </si>
  <si>
    <t>ราคาทรัพย์สิน</t>
  </si>
  <si>
    <t>แหล่งที่มาของทรัพย์สินทั้งหมด</t>
  </si>
  <si>
    <t>ชื่อ</t>
  </si>
  <si>
    <t>จำนวน</t>
  </si>
  <si>
    <t>จำนวนเงิน</t>
  </si>
  <si>
    <t>ก. อสังหาริมทรัพย์</t>
  </si>
  <si>
    <t>อาคาร</t>
  </si>
  <si>
    <t>ข. สังหาริมทรัพย์</t>
  </si>
  <si>
    <t>ครุภัณฑ์สำนักงาน</t>
  </si>
  <si>
    <t>ครุภัณฑ์การศึกษา</t>
  </si>
  <si>
    <t>รวม</t>
  </si>
  <si>
    <t>คำอธิบาย</t>
  </si>
  <si>
    <t>1.  ทรัพย์สินที่ได้มาจากรายได้ เงินสะสม เงินทุนสำรองเงินสะสม เงินที่มีผู้อุทิศให้ และเงินอื่นใดยกเว้นเงินกู้ ให้แสดงทรัพย์สิน</t>
  </si>
  <si>
    <t>ที่เป็นกรรมสิทธิ์ขององค์กรปกครองส่วนท้องถิ่นและองค์กรปกครองส่วนท้องถิ่นใช้ประโยชน์โดยตรง รวมทั้งทรัพย์สินที่ให้ยืมหรือเช่า</t>
  </si>
  <si>
    <t xml:space="preserve"> </t>
  </si>
  <si>
    <t>ยกเว้นทรัพย์สินที่จัดไว้เพื่อเป็นการให้บริการสาธารณะ เช่น ถนน สะพาน ลานกีฬา  เป็นต้น</t>
  </si>
  <si>
    <t>2.  ทรัพย์สินที่ได้มาจากแหล่งเงินกู้ ให้แสดงทรัพย์สินทุกประเภท</t>
  </si>
  <si>
    <t>สำหรับปี สิ้นสุดวันที่  30  กันยายน  2561</t>
  </si>
  <si>
    <t>หมายเหตุ  3  เงินสดและเงินฝากธนาคาร</t>
  </si>
  <si>
    <t>เงินสด</t>
  </si>
  <si>
    <t>ฯลฯ</t>
  </si>
  <si>
    <t>หมายเหตุ  4  เงินฝากกระทรวงการคลัง</t>
  </si>
  <si>
    <t>.....................................</t>
  </si>
  <si>
    <t>หมายเหตุ  5  เงินฝากกองทุน</t>
  </si>
  <si>
    <t>หมายเหตุ  6   ลูกหนี้เงินยืม</t>
  </si>
  <si>
    <t>ปี  2561</t>
  </si>
  <si>
    <t>ชื่อ - สกุล  ผู้ยืม</t>
  </si>
  <si>
    <t>แหล่งเงิน</t>
  </si>
  <si>
    <t>รายการ</t>
  </si>
  <si>
    <t>เงินอุดหนุนระบุวัตถุประสงค์/เฉพาะกิจ</t>
  </si>
  <si>
    <t>โครงการ</t>
  </si>
  <si>
    <t>รวมทั้งสิ้น</t>
  </si>
  <si>
    <t>หมายเหตุ  7  รายได้จากรัฐบาลค้างรับ</t>
  </si>
  <si>
    <t>หมายเหตุ  8  ลูกหนี้ค่าภาษี</t>
  </si>
  <si>
    <t>ประเภทลูกหนี้</t>
  </si>
  <si>
    <t>ประจำปี</t>
  </si>
  <si>
    <t>ราย</t>
  </si>
  <si>
    <t>เงิน</t>
  </si>
  <si>
    <t>ลูกหนี้ภาษีโรงเรือนและที่ดิน</t>
  </si>
  <si>
    <t>ลูกหนี้ภาษีบำรุงท้องที่</t>
  </si>
  <si>
    <t xml:space="preserve">หมายเหตุ  9  ลูกหนี้รายได้อื่น ๆ </t>
  </si>
  <si>
    <t>ลูกหนี้ค่าน้ำประปา</t>
  </si>
  <si>
    <t>หมายเหตุ  10  ลูกหนี้เงินทุนโครงการเศรษฐกิจชุมชน</t>
  </si>
  <si>
    <t>โครงการที่ยืม</t>
  </si>
  <si>
    <t>ปี  2560</t>
  </si>
  <si>
    <t xml:space="preserve">หมายเหตุ  11  ลูกหนี้อื่น ๆ </t>
  </si>
  <si>
    <t>หมายเหตุ  13  ลูกหนี้เงินยืมเงินสะสม</t>
  </si>
  <si>
    <t>หมายเหตุ  14  สินทรัพย์ไม่หมุนเวียนอื่น</t>
  </si>
  <si>
    <t>เงินขาดบัญชี</t>
  </si>
  <si>
    <t>เงินประกัน</t>
  </si>
  <si>
    <t>หมายเหตุ  15  รายจ่ายค้างจ่าย</t>
  </si>
  <si>
    <t>แผนงาน</t>
  </si>
  <si>
    <t>งาน</t>
  </si>
  <si>
    <t>หมวด</t>
  </si>
  <si>
    <t>ประเภท</t>
  </si>
  <si>
    <t>หมายเหตุ  16  ฎีกาค้างจ่าย</t>
  </si>
  <si>
    <t>หมายเหตุ  17  เงินรับฝาก</t>
  </si>
  <si>
    <t>เงินประกันสัญญา</t>
  </si>
  <si>
    <t>หมายเหตุ  18  หนี้สินหมุนเวียนอื่น</t>
  </si>
  <si>
    <t>.....................</t>
  </si>
  <si>
    <t>หมายเหตุ  19  เจ้าหนี้เงินกู้</t>
  </si>
  <si>
    <t>ชื่อเจ้าหนี้</t>
  </si>
  <si>
    <t>โครงการที่ขอกู้</t>
  </si>
  <si>
    <t>จำนวนเงินที่ขอกู้</t>
  </si>
  <si>
    <t>สัญญาเงินกู้</t>
  </si>
  <si>
    <t xml:space="preserve">เลขที่ </t>
  </si>
  <si>
    <t>ลงวันที่</t>
  </si>
  <si>
    <t>เงินต้นค้างชำระ</t>
  </si>
  <si>
    <t>ปีสิ้นสุดสัญญา</t>
  </si>
  <si>
    <t>หมายเหตุ  20  หนี้สินไม่หมุนเวียนอื่น</t>
  </si>
  <si>
    <t>หมายเหตุ  21  เงินสะสม</t>
  </si>
  <si>
    <t>รายรับจริงสูงกว่ารายจ่ายจริง</t>
  </si>
  <si>
    <t>หัก  25% ของรายรับจริงสูงกว่ารายจ่ายจริง</t>
  </si>
  <si>
    <t>(เงินทุนสำรองเงินสะสม)</t>
  </si>
  <si>
    <t>บวก    รายรับจริงสูงกว่ารายจ่ายจริงหลังหักเงินทุนสำรองเงินสะสม</t>
  </si>
  <si>
    <t>หัก   จ่ายขาดเงินสะสม</t>
  </si>
  <si>
    <t>เงินสะสม  1  ตุลาคม....</t>
  </si>
  <si>
    <t>เงินสะสม  30  กันยายน....</t>
  </si>
  <si>
    <t>เงินสะสม  30  กันยายน  .....  ประกอบด้วย</t>
  </si>
  <si>
    <t>ทั้งนี้  ได้รับอนุมัติให้จ่ายเงินสะสมที่อยู่ระหว่างดำเนินการจำนวน</t>
  </si>
  <si>
    <t>และจะเบิกจ่ายในปีงบประมาณต่อไป ตามรายละเอียดแนบท้ายหมายเหตุ 21</t>
  </si>
  <si>
    <t>รายละเอียดแนบท้ายหมายเหตุ 21  เงินสะสม</t>
  </si>
  <si>
    <t>ก่อหนี้ผูกพัน</t>
  </si>
  <si>
    <t>เบิกจ่ายแล้ว</t>
  </si>
  <si>
    <t>คงเหลือ</t>
  </si>
  <si>
    <t>ยังไม่ได้ก่อหนี้</t>
  </si>
  <si>
    <t>จำนวนเงินที่
ได้รับอนุมัติ</t>
  </si>
  <si>
    <t>ประมาณการ</t>
  </si>
  <si>
    <t>งบกลาง</t>
  </si>
  <si>
    <t>งบแสดงผลการดำเนินงานจ่ายจากเงินรายรับ</t>
  </si>
  <si>
    <t>รายการ/หมวด</t>
  </si>
  <si>
    <t>รายจ่ายจากเงินงบประมาณ</t>
  </si>
  <si>
    <t>บริหารงานทั่วไป</t>
  </si>
  <si>
    <t>การรักษาความสงบภายใน</t>
  </si>
  <si>
    <t>การศึกษา</t>
  </si>
  <si>
    <t>สาธารณสุข</t>
  </si>
  <si>
    <t>สังคมสงเคราะห์</t>
  </si>
  <si>
    <t>เคหะและชุมชน</t>
  </si>
  <si>
    <t>สร้างความเข้มแข็งของชุมชน</t>
  </si>
  <si>
    <t>การศาสนาวัฒนธรรมและนันทนาการ</t>
  </si>
  <si>
    <t>อุตสาหกรรมและการโยธา</t>
  </si>
  <si>
    <t>การเกษตร</t>
  </si>
  <si>
    <t>รายจ่าย</t>
  </si>
  <si>
    <t>เงินเดือน (ฝ่ายการเมือง)</t>
  </si>
  <si>
    <t>ค่าตอบแทน</t>
  </si>
  <si>
    <t>ค่าใช้สอย</t>
  </si>
  <si>
    <t>ค่าวัสดุ</t>
  </si>
  <si>
    <t>ค่าสาธารณูปโภค</t>
  </si>
  <si>
    <t>ค่าที่ดินและสิ่งก่อสร้าง (หมายเหตุ 2)</t>
  </si>
  <si>
    <t>ค่าครุภัณฑ์ (หมายเหตุ 1)</t>
  </si>
  <si>
    <t>เงินอุดหนุน</t>
  </si>
  <si>
    <t>รวมรายจ่าย</t>
  </si>
  <si>
    <t>รายรับ</t>
  </si>
  <si>
    <t>รวมรายรับ</t>
  </si>
  <si>
    <t>รายรับสูงกว่าหรือ(ต่ำกว่า)รายจ่าย</t>
  </si>
  <si>
    <t>ตั้งแต่วันที่  1  ตุลาคม   2560   ถึง   30  กันยายน   2561</t>
  </si>
  <si>
    <t>..................................................................</t>
  </si>
  <si>
    <t>ผู้อำนวยการกองคลัง</t>
  </si>
  <si>
    <t>งบแสดงผลการดำเนินงานจ่ายจากเงินรายรับและเงินสะสม</t>
  </si>
  <si>
    <t>1.2  รายการเปิดเผยอื่นใด (ถ้ามี)</t>
  </si>
  <si>
    <t>ครุภัณฑ์ไฟฟ้าและวิทยุ</t>
  </si>
  <si>
    <t>ครุภัณฑ์โฆษณาและเผยแพร่</t>
  </si>
  <si>
    <t>ครุภัณฑ์งานบ้านงานครัว</t>
  </si>
  <si>
    <t>ครุภัณฑ์ยานพาหนะและขนส่ง</t>
  </si>
  <si>
    <t>ครุภัณฑ์คอมพิวเตอร์</t>
  </si>
  <si>
    <t xml:space="preserve"> ครุภัณฑ์ก่อสร้าง</t>
  </si>
  <si>
    <t>ครุภัณฑ์สำรวจ</t>
  </si>
  <si>
    <t>ครุภัณฑ์ดับเพลิง</t>
  </si>
  <si>
    <t>ครุภัณฑ์อื่น</t>
  </si>
  <si>
    <t>ข. เงินสะสม</t>
  </si>
  <si>
    <t>ค. เงินอุดหนุนเฉพาะกิจ</t>
  </si>
  <si>
    <t>เงินฝากกองทุน  ก.ส.ท.</t>
  </si>
  <si>
    <t>เบี้ยยังชีพผู้พิการปี 2559</t>
  </si>
  <si>
    <t>หมายเหตุ  12  สินทรัพย์หมุนเวียนอื่น ๆ</t>
  </si>
  <si>
    <t>เงินจ่ายล่วงหน้า</t>
  </si>
  <si>
    <t>บริหารงานคลัง</t>
  </si>
  <si>
    <t>ค่าที่ดินและสิ่งก่อสร้าง</t>
  </si>
  <si>
    <t>ค่าก่อสร้างสิ่งสาธารณูปโภค</t>
  </si>
  <si>
    <t>รายจ่ายให้ได้มาซึ่งบริการ</t>
  </si>
  <si>
    <t>ภาษีหัก ณ ที่จ่าย</t>
  </si>
  <si>
    <t>ทั้งนี้  องค์กรปกครองส่วนท้องถิ่นมียอดเงินที่ได้รับอนุมัติให้กู้เงินหรือทำสัญญากู้เงินแล้วอยู่ระหว่างการรับเงิน  จำนวน................... - ......................บาท</t>
  </si>
  <si>
    <t>ทั้งนี้  องค์กรปกครองส่วนท้องถิ่นมียอดเงินที่ได้รับอนุมัติให้กู้เงินหรือทำสัญญากู้เงินแล้วอยู่ระหว่างการรับเงิน  จำนวน.................... - .....................บาท</t>
  </si>
  <si>
    <t>รายละเอียดแนบท้ายหมายเหตุ 22  เงินทุนสำรองเงินสะสม</t>
  </si>
  <si>
    <t>ปรับปรุงเงินเหลือจ่ายจากรายจ่ายค้างจ่าย</t>
  </si>
  <si>
    <t>2.  ลูกหนี้ค่าภาษี</t>
  </si>
  <si>
    <t>3.  ลูกหนี้รายได้อื่น ๆ</t>
  </si>
  <si>
    <t>-</t>
  </si>
  <si>
    <t>เงินเดือน (ฝ่ายประจำ)</t>
  </si>
  <si>
    <t>รายจ่ายจากเงินอุดหนุนเฉพาะกิจ</t>
  </si>
  <si>
    <t>รายจ่ายจากเงินสะสม</t>
  </si>
  <si>
    <t>หมายเหตุงบแสดงผลการดำเนินงานจ่ายจากเงินรายรับ</t>
  </si>
  <si>
    <t>1.  ค่าครุภัณฑ์</t>
  </si>
  <si>
    <t>เก้าอี้ทำงาน</t>
  </si>
  <si>
    <t>เครื่องคอมพิวเตอร์สำนักงาน</t>
  </si>
  <si>
    <t>เครื่องปริ้นเตอร์</t>
  </si>
  <si>
    <t>โต๊ะประชุม</t>
  </si>
  <si>
    <t>2.  ค่าที่ดินและสิ่งก่อสร้าง</t>
  </si>
  <si>
    <t>องค์การบริหารส่วนตำบลคลองน้อย  อำเภอชัยบุรี  จังหวัดสุราษฎร์ธานี</t>
  </si>
  <si>
    <t>( นายประยุกต์  สุดดวง)</t>
  </si>
  <si>
    <t>( นายพิทักษ์  สุวรรณธนะ )</t>
  </si>
  <si>
    <t>ปลัดองค์การบริหารส่วนตำบลคลองน้อย</t>
  </si>
  <si>
    <t>( นายมนชัย  สุขแพ )</t>
  </si>
  <si>
    <t>นายกองค์การบริหารส่วนตำบลคลองน้อย</t>
  </si>
  <si>
    <t>องค์การบริหารส่วนตำบลคลองน้อย เดิมเป็นสภาตำบล  ต่อมาได้ยกฐานะจากสภาตำบลเป็นองค์การบริหาร</t>
  </si>
  <si>
    <t>จังหวัดสุราษฎร์ธานี</t>
  </si>
  <si>
    <t>ครุภัณฑ์ทางการแพทย์</t>
  </si>
  <si>
    <t>ก.รายได้ อบต.</t>
  </si>
  <si>
    <t xml:space="preserve">เงินฝากธนาคาร  </t>
  </si>
  <si>
    <r>
      <t xml:space="preserve">    ออมสิน  </t>
    </r>
    <r>
      <rPr>
        <sz val="16"/>
        <rFont val="AngsanaUPC"/>
        <family val="1"/>
      </rPr>
      <t>ประเภทออมทรัพย์  เลขที่ 053-2-0029211-7</t>
    </r>
  </si>
  <si>
    <t xml:space="preserve">                   ประเภทประจำ  เลขที่ 300025297460</t>
  </si>
  <si>
    <r>
      <t xml:space="preserve">   </t>
    </r>
    <r>
      <rPr>
        <b/>
        <sz val="16"/>
        <rFont val="AngsanaUPC"/>
        <family val="1"/>
      </rPr>
      <t xml:space="preserve"> กรุงไทย</t>
    </r>
    <r>
      <rPr>
        <sz val="16"/>
        <rFont val="AngsanaUPC"/>
        <family val="1"/>
      </rPr>
      <t xml:space="preserve">  ประเภทออมทรัพย์  เลขที่ 486-0-21922-8</t>
    </r>
  </si>
  <si>
    <t xml:space="preserve">                     ประเภทกระแสรายวัน เลขที่ 486-6-00327-8</t>
  </si>
  <si>
    <t xml:space="preserve">                    ประเภทกระแสรายวัน เลขที่ 827-6-01681-2</t>
  </si>
  <si>
    <r>
      <t xml:space="preserve">   </t>
    </r>
    <r>
      <rPr>
        <b/>
        <sz val="16"/>
        <rFont val="AngsanaUPC"/>
        <family val="1"/>
      </rPr>
      <t xml:space="preserve"> ธกส.</t>
    </r>
    <r>
      <rPr>
        <sz val="16"/>
        <rFont val="AngsanaUPC"/>
        <family val="1"/>
      </rPr>
      <t xml:space="preserve">     ประเภทออมทรัพย์  เลขที่ 012862617142</t>
    </r>
  </si>
  <si>
    <t xml:space="preserve">               ประเภทออมทรัพย์  เลขที่  012862683416</t>
  </si>
  <si>
    <t xml:space="preserve">               ประเภทออมทรัพย์  เลขที่  012862802826</t>
  </si>
  <si>
    <t xml:space="preserve">               ประเภทประจำ   เลขที่  310000701478</t>
  </si>
  <si>
    <r>
      <t xml:space="preserve">           </t>
    </r>
    <r>
      <rPr>
        <sz val="16"/>
        <rFont val="Angsana New"/>
        <family val="1"/>
      </rPr>
      <t>ประเภทกระแสรายวัน  เลขที่ 002865000049</t>
    </r>
  </si>
  <si>
    <t>ภาษีและค่าธรรมเนียมรถยนต์และล้อเลื่อน</t>
  </si>
  <si>
    <t>เงินงบประมาณ</t>
  </si>
  <si>
    <t>เงินสมทบประกันสังคม</t>
  </si>
  <si>
    <t>ระดับก่อนวัยเรียนฯ</t>
  </si>
  <si>
    <t>เงินเดือน(ฝ่ายประจำ)</t>
  </si>
  <si>
    <t>เงินเดือนพนักงาน</t>
  </si>
  <si>
    <t>ค่าตอบแทนพนักงานจ้าง</t>
  </si>
  <si>
    <t>เงินเพิ่มต่างๆของพนักงานจ้าง</t>
  </si>
  <si>
    <t>ค่าจ้างเหมาจดมิเตอร์และจัดเก็บค่าน้ำประปา</t>
  </si>
  <si>
    <t>ค่าจ้างเหมารักษาความปลอดภัย</t>
  </si>
  <si>
    <t>บริหารงานทั่วไปฯ</t>
  </si>
  <si>
    <t>ค่าจ้างเหมานักการภารโรงทำความสะอาด สนง.</t>
  </si>
  <si>
    <t>ค่าวัสดุอาหารเสริม(นม)</t>
  </si>
  <si>
    <t>จัดซื้ออาหารเสริม(นม) โรงเรียน/ศพด.</t>
  </si>
  <si>
    <t>บริหารงานทั่วไปเกี่ยวกับเคหะและชุมชน</t>
  </si>
  <si>
    <t>ค่าบำรุงและปรับปรุงที่ดินฯ</t>
  </si>
  <si>
    <t>โครงการค่าบำรุงรักษาและปรับปรุงที่ดินและสิ่งก่อสร้าง</t>
  </si>
  <si>
    <t>ก่อสร้างโตรงสร้างพื้นฐาน</t>
  </si>
  <si>
    <t>โครงการก่อสร้างถนนคอนกรีตเสริมเหล็กสาย ม.6-8</t>
  </si>
  <si>
    <t>อาคารต่าง ๆ</t>
  </si>
  <si>
    <t>ค่าบำรุงรักษาและปรับปรุงที่ดินและสิ่งก่อสร้าง</t>
  </si>
  <si>
    <t>โครงการก่อสร้างป้ายชื่อ อบต.พร้อมรั้ว</t>
  </si>
  <si>
    <t>โครงการปรับปรุงต่อเติมอาคารสำนักงาน</t>
  </si>
  <si>
    <t>ระดับก่อนวัยเรียนและประถมศึกษา</t>
  </si>
  <si>
    <t>งานก่อสร้างโครงสร้างพื้นฐาน</t>
  </si>
  <si>
    <t>โครงการก่อสร้างถนนคอนกรีตเสริมเหล็กสายบ้านนายจิตร-ศาลาหมู่บ้าน หมู่ที่ 10</t>
  </si>
  <si>
    <t>โครงการก่อสร้างถนนคอนกรีตเสริมเหล็กสายเขาห้ายอด หมู่ที่ 10</t>
  </si>
  <si>
    <t>โครงการก่อสร้างถนนคอนกรีตเสริมเหล็กสายหมู่ที่ 9-8</t>
  </si>
  <si>
    <t>เงินส่วนลดในการจัดเก็บภาษีบำรุงท้องที่ 6%</t>
  </si>
  <si>
    <t xml:space="preserve"> เงินประกันสังคม</t>
  </si>
  <si>
    <t xml:space="preserve"> เงินรอคืนจังหวัด</t>
  </si>
  <si>
    <t>เงินทุนโครงการเศรษฐกิจชุมชน</t>
  </si>
  <si>
    <t>เงินรับฝากอื่น ๆ เงินประกันสัญญา</t>
  </si>
  <si>
    <t>เงินรับฝากอื่น ๆ เงินอุดหนุนเฉพาะกิจ-เบี้ยยังชีพคนชรา</t>
  </si>
  <si>
    <t>เงินรับฝากอื่น ๆ เงินอุดหนุนเฉพาะกิจ-เงินสนับสนุนสำหรับ ผดด.</t>
  </si>
  <si>
    <t>เงินรับฝากอื่น ๆ เงินอุดหนุนเฉพาะกิจ-เบี้ยยังชีพคนพิการ</t>
  </si>
  <si>
    <t>เงินรับฝากอื่น ๆ เงินอุดหนุนทั่วไป-ด้านการศึกษาท้องถิ่น</t>
  </si>
  <si>
    <t>เงินรับฝากอื่น ๆ เงินส่วนลดในการจัดเก็บภาษีบำรุงท้องที่ 6%</t>
  </si>
  <si>
    <t xml:space="preserve">ปรับปรุงเงินรับฝากอื่นๆ </t>
  </si>
  <si>
    <t>ปรับปรุงรับคืนค่าลงทะเบียนฯ ปี 2560</t>
  </si>
  <si>
    <t>1.  เงินฝากกระทรวงการคลัง</t>
  </si>
  <si>
    <t>4.  รายได้ค้างรับจากรัฐบาล</t>
  </si>
  <si>
    <t>5.  โครงการจ่ายขาดเงินสะสมอยู่ระหว่างดำเนินการ</t>
  </si>
  <si>
    <t>6.   เงินสะสมที่สามารถนำไปใช้ได้</t>
  </si>
  <si>
    <t>โครงการก่อสร้างถนนคอนกรีตเสริมเหล็ก สาย ม.5 - ม.3</t>
  </si>
  <si>
    <t>โครงการก่อสร้างถนนคอนกรีตเสริมเหล็ก สาย เขาห้ายอด ม.10</t>
  </si>
  <si>
    <t>โครงการก่อสร้างถนนคอนกรีตเสริมเหล็ก สาย  ม.9 - ม.8</t>
  </si>
  <si>
    <t>โครงการก่อสร้างถนนคอนกรีตเสริมเหล็ก สาย  ม.9,6,3,4</t>
  </si>
  <si>
    <t>โครงการก่อสร้างถนนคอนกรีตเสริมเหล็ก สาย  บ้านนายจิตร-ร.ร.บ้านปลายคลอง</t>
  </si>
  <si>
    <t>โครงการก่อสร้างถนนคอนกรีตเสริมเหล็ก สาย  ม.7 - ม.2</t>
  </si>
  <si>
    <t>โครงการก่อสร้างถนนคอนกรีตเสริมเหล็ก สาย บ้านนายแจ้ว ม.1</t>
  </si>
  <si>
    <t>โครงการก่อสร้างถนนคอนกรีตเสริมเหล็ก สาย ม.2-ม.7</t>
  </si>
  <si>
    <t>โครงการก่อสร้างถนนคอนกรีตเสริมเหล็ก สาย ม.6-ม.8</t>
  </si>
  <si>
    <t>โครงการก่อสร้างถนนคอนกรีตเสริมเหล็ก สาย ม.8-ม.6</t>
  </si>
  <si>
    <t>โครงการก่อสร้างถนนคอนกรีตเสริมเหล็ก สาย ซอยเฉลิมพระเกียรติ ม.4</t>
  </si>
  <si>
    <t>"</t>
  </si>
  <si>
    <t>โครงการก่อสร้างถนนคอนกรีตเสริมเหล็ก สายม.4(ต่อจากคอนกรีตเดิม)</t>
  </si>
  <si>
    <t>โครงการก่อสร้างถนน คสล.สามแยกบ้านนายอุธรณ์ รัตนรังษี ม.7</t>
  </si>
  <si>
    <t>โครงการก่อสร้างถนนคอนกรีตเสริมเหล็ก  สาย ม. 9-6</t>
  </si>
  <si>
    <t>โครงการก่อสร้างถนนคอนกรีตเสริมเหล็ก สาย ม.6-8(ต่อจากคสล.เดิม)</t>
  </si>
  <si>
    <t>โครงการก่อสร้างถนน คสล.พร้อมก่อสร้างรางระบายน้ำ คสล. สายไทยบุญทอง ม.5</t>
  </si>
  <si>
    <t>นางบุปผา  จงใจ</t>
  </si>
  <si>
    <t>นายอำพล  รัตนะ</t>
  </si>
  <si>
    <t>นายถ่อง  ชุมแก้ว</t>
  </si>
  <si>
    <t>นายสามารถ  ไทยอำมาตย์</t>
  </si>
  <si>
    <t>นายพงศักดิ์ ไทยอำมาตย์</t>
  </si>
  <si>
    <t>นายประเสริฐ  กรดนวล</t>
  </si>
  <si>
    <t>นายสมมาตร  สุขแพ</t>
  </si>
  <si>
    <t>นางภมร  สังข์ทอง</t>
  </si>
  <si>
    <t>โครงการเลี้ยงสุกร</t>
  </si>
  <si>
    <t>โครงการเลี้ยงปลาดุก</t>
  </si>
  <si>
    <t>โครงการขายข้าวสาร</t>
  </si>
  <si>
    <t>โครงการเลี้ยงหมู</t>
  </si>
  <si>
    <t>โครงการเลี้ยงโคขุน</t>
  </si>
  <si>
    <t>โครงการทำเครื่องแกง</t>
  </si>
  <si>
    <t xml:space="preserve">   ภาษีอากร</t>
  </si>
  <si>
    <t xml:space="preserve">   ค่าธรรมเนียมค่าปรับและใบอนุญาต</t>
  </si>
  <si>
    <t xml:space="preserve">   รายได้ทรัพย์สิน</t>
  </si>
  <si>
    <t xml:space="preserve">   รายได้จากสาธารณูปโภค</t>
  </si>
  <si>
    <t xml:space="preserve">   รายได้เบ็ดเตล็ด</t>
  </si>
  <si>
    <t xml:space="preserve">   รัฐบาลจัดสรรให้</t>
  </si>
  <si>
    <t xml:space="preserve">   อุดหนุนทั่วไป</t>
  </si>
  <si>
    <t>รายจ่ายตามใบผ่านรายการบัญชีทั่วไป</t>
  </si>
  <si>
    <t>โต๊ะทำงานชนิดเหล็ก</t>
  </si>
  <si>
    <t>ชุดโซฟารับแขก</t>
  </si>
  <si>
    <t>เครื่องขยายเสียง(มิกเซอร์)</t>
  </si>
  <si>
    <t>ลำโพง</t>
  </si>
  <si>
    <t>ขาตั้งลำโพง</t>
  </si>
  <si>
    <t>ไมโครโฟนชนิดสาย</t>
  </si>
  <si>
    <t>ไมโครโฟนชนิดไร้สาย</t>
  </si>
  <si>
    <t>ขาไมโครโฟนตั้งพื้น</t>
  </si>
  <si>
    <t>เครื่องสำรองไฟ</t>
  </si>
  <si>
    <t>แบบหล่อคอนกรีต</t>
  </si>
  <si>
    <t>เครื่องเจาะคอนกรีต(คอริ่ง)</t>
  </si>
  <si>
    <t xml:space="preserve">       -ค่าปรับปรุงซ่อมแซมคอสะพานหมู่ที่ 2 และ หมู่ที่ 3</t>
  </si>
  <si>
    <t xml:space="preserve">     - โครงการปรับปรุงซ่อมแซมถนนในเขตตำบลคลองน้อย</t>
  </si>
  <si>
    <t xml:space="preserve">      -โครงการปรับปรุงซ่อมแซมท่อระบายน้ำคอนกรีตเสริมเหล็กถนนสาย หมู่ที่2-9</t>
  </si>
  <si>
    <t xml:space="preserve">      -โครงการปรับปรุงซ่อมแซมท่อระบายน้ำ คสล.ถนนสายเขาห้ายอด หมู่ที่ 10</t>
  </si>
  <si>
    <t xml:space="preserve">     - โครงการปรับปรุงซ่อมแซมถนนสายเขาห้ายอด หมู่ที่ 10</t>
  </si>
  <si>
    <t xml:space="preserve">      -โครงการซ่อมแซมถนนสาย หมู่ที่2-7</t>
  </si>
  <si>
    <t xml:space="preserve">      -โครงการซ่อมแซมอาคารสำนักงาน อบต.คลองน้อย</t>
  </si>
  <si>
    <t>ค่าซ่อมแซมอาคาร ศพด.บ้านยูงงามและ ศพด.บ้านควนฮาย</t>
  </si>
  <si>
    <t>โครงก่ารก่อสร้างป้ายชื่อ อบต.พร้อมรั้ว</t>
  </si>
  <si>
    <t xml:space="preserve"> ค่าบำรุงรักษาและปรับปรุงที่ดินและสิ่งก่อสร้าง</t>
  </si>
  <si>
    <t>4.  ค่าที่ดินและสิ่งก่อสร้าง (จ่ายจากเงินสะสม)</t>
  </si>
  <si>
    <t>3.  ค่าที่ดินและสิ่งก่อสร้าง (จ่ายจากเงินอุดหนุนเฉพาะกิจ)</t>
  </si>
  <si>
    <t>โครงการก่อสร้างประปาหมู่บ้านแบบผิวดินขนาดกลางหอถังเหล็กเชมเปญ ม.7</t>
  </si>
  <si>
    <t>โครงการก่อสร้างประปาหมู่บ้านแบบผิวดินขนาดกลางหอถังเหล็กเชมเปญ ม.2</t>
  </si>
  <si>
    <t>หมายเหตุ 1</t>
  </si>
  <si>
    <t>หมายเหตุ 2</t>
  </si>
  <si>
    <t>ส่วนตำบลคลองน้อย เมื่อวันที่ 23 กุมภาพันธ์ พ.ศ. 2540 ตั้งอยู่ที่ หมู่ที่ 1 บ้านปลายศอก ตำบลคลองน้อย อำเภอชัยบุรี</t>
  </si>
  <si>
    <t>งบทดลอง   (หลังปิดบัญชี)</t>
  </si>
  <si>
    <t>ชื่อบัญชี</t>
  </si>
  <si>
    <t>รหัสบัญชี</t>
  </si>
  <si>
    <t>เดบิต</t>
  </si>
  <si>
    <t>เครดิต</t>
  </si>
  <si>
    <t>เงินฝากธนาคารกรุงไทย สาขาเวียงสระ(486-0-21922-8)</t>
  </si>
  <si>
    <t>เงินฝากธนาคาร ธกส.  สาขาชัยบุรี (01-286-2-61714-2)</t>
  </si>
  <si>
    <t>เงินฝากธนาคารออมสิน  สาขาชัยบุรี (053-2-0029211-7)</t>
  </si>
  <si>
    <t>เงินฝากบัญชีเงินโครงการเศรษฐกิจชุมชน บัญชี 2(01-286-2-68341-6)</t>
  </si>
  <si>
    <t>เงินฝากบัญชีเงินโครงการถ่ายโอนฯ (286-2-80282-6)</t>
  </si>
  <si>
    <t>เงินฝากธนาคาร ธกส. ประจำ สาขาชัยบุรี (310000701478)</t>
  </si>
  <si>
    <t>เงินฝากธนาคาร ออมสิน ประจำ สาขาชัยบุรี (300025297460)</t>
  </si>
  <si>
    <t xml:space="preserve">ลูกหนี้ภาษีบำรุงท้องที่ </t>
  </si>
  <si>
    <t>รายจ่ายค้างจ่าย (หมายเหตุ 1)</t>
  </si>
  <si>
    <t>บัญชีรายจ่ายรอจ่าย (หมายเหตุ 3)</t>
  </si>
  <si>
    <t>ทุนสำรองเงินสะสม</t>
  </si>
  <si>
    <t>เงินรับฝาก(หมายเหตุ 2)</t>
  </si>
  <si>
    <t xml:space="preserve">           - เพื่อทราบ                                  - ทราบ</t>
  </si>
  <si>
    <t xml:space="preserve">              - ทราบ</t>
  </si>
  <si>
    <t xml:space="preserve">                                                               - เพื่อทราบ</t>
  </si>
  <si>
    <t>……………………….                             ……………………...</t>
  </si>
  <si>
    <t xml:space="preserve">          ………………………</t>
  </si>
  <si>
    <t>ผู้อำนวยการกองคลัง                             ปลัด อบต.คลองน้อย                                     นายก อบต.คลองน้อย</t>
  </si>
  <si>
    <t>ณ  วันที่  30  กันยายน   2561</t>
  </si>
  <si>
    <t>ภาษีมูลค่าเพิ่มตามแผนฯ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</si>
</sst>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0_);\(#,##0.00\)"/>
    <numFmt numFmtId="188" formatCode="_(* #,##0.00_);_(* \(#,##0.00\);_(* &quot;-&quot;??_);_(@_)"/>
    <numFmt numFmtId="189" formatCode="000"/>
  </numFmts>
  <fonts count="3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u val="double"/>
      <sz val="16"/>
      <color theme="1"/>
      <name val="Angsana New"/>
      <family val="1"/>
    </font>
    <font>
      <u val="singleAccounting"/>
      <sz val="16"/>
      <color theme="1"/>
      <name val="Angsana New"/>
      <family val="1"/>
    </font>
    <font>
      <b/>
      <u val="doubleAccounting"/>
      <sz val="16"/>
      <color theme="1"/>
      <name val="Angsana New"/>
      <family val="1"/>
    </font>
    <font>
      <b/>
      <i/>
      <u/>
      <sz val="16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2"/>
      <color theme="1"/>
      <name val="Angsana New"/>
      <family val="1"/>
    </font>
    <font>
      <sz val="16"/>
      <color theme="1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name val="Angsana New"/>
      <family val="1"/>
    </font>
    <font>
      <b/>
      <sz val="16"/>
      <name val="Angsana New"/>
      <family val="1"/>
    </font>
    <font>
      <sz val="10"/>
      <name val="Arial"/>
      <family val="2"/>
    </font>
    <font>
      <b/>
      <sz val="16"/>
      <name val="AngsanaUPC"/>
      <family val="1"/>
    </font>
    <font>
      <sz val="16"/>
      <name val="AngsanaUPC"/>
      <family val="1"/>
    </font>
    <font>
      <sz val="12"/>
      <name val="Angsana New"/>
      <family val="1"/>
    </font>
    <font>
      <sz val="14"/>
      <name val="Angsana New"/>
      <family val="1"/>
    </font>
    <font>
      <sz val="11"/>
      <name val="Angsana New"/>
      <family val="1"/>
    </font>
    <font>
      <sz val="11"/>
      <color rgb="FF000000"/>
      <name val="Tahoma"/>
      <family val="2"/>
      <scheme val="minor"/>
    </font>
    <font>
      <sz val="13"/>
      <name val="Angsana New"/>
      <family val="1"/>
    </font>
    <font>
      <sz val="14"/>
      <color theme="1"/>
      <name val="AngsanaUPC"/>
      <family val="1"/>
    </font>
    <font>
      <sz val="12"/>
      <color theme="1"/>
      <name val="Angsana New"/>
      <family val="1"/>
    </font>
    <font>
      <sz val="16"/>
      <color rgb="FF000000"/>
      <name val="Angsana New"/>
      <family val="1"/>
    </font>
    <font>
      <sz val="14"/>
      <name val="AngsanaUPC"/>
      <family val="1"/>
    </font>
    <font>
      <sz val="14"/>
      <name val="AngsanaUPC"/>
      <family val="1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24" fillId="0" borderId="0"/>
    <xf numFmtId="0" fontId="29" fillId="0" borderId="0"/>
    <xf numFmtId="188" fontId="30" fillId="0" borderId="0" applyFont="0" applyFill="0" applyBorder="0" applyAlignment="0" applyProtection="0"/>
    <xf numFmtId="0" fontId="31" fillId="0" borderId="0"/>
    <xf numFmtId="44" fontId="3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4"/>
    </xf>
    <xf numFmtId="0" fontId="2" fillId="0" borderId="0" xfId="0" applyFont="1" applyAlignment="1">
      <alignment horizontal="left" indent="9"/>
    </xf>
    <xf numFmtId="0" fontId="3" fillId="0" borderId="0" xfId="0" applyFont="1" applyAlignment="1">
      <alignment horizontal="left" indent="9"/>
    </xf>
    <xf numFmtId="0" fontId="3" fillId="0" borderId="0" xfId="0" applyFont="1"/>
    <xf numFmtId="0" fontId="3" fillId="0" borderId="0" xfId="0" applyFont="1" applyAlignment="1">
      <alignment horizontal="left" indent="4"/>
    </xf>
    <xf numFmtId="0" fontId="3" fillId="0" borderId="0" xfId="0" applyFont="1" applyAlignment="1">
      <alignment horizontal="center"/>
    </xf>
    <xf numFmtId="43" fontId="2" fillId="0" borderId="0" xfId="1" applyFont="1"/>
    <xf numFmtId="43" fontId="3" fillId="0" borderId="2" xfId="1" applyFont="1" applyBorder="1"/>
    <xf numFmtId="43" fontId="3" fillId="0" borderId="0" xfId="1" applyFont="1"/>
    <xf numFmtId="0" fontId="3" fillId="0" borderId="0" xfId="0" applyFont="1" applyBorder="1"/>
    <xf numFmtId="43" fontId="3" fillId="0" borderId="1" xfId="1" applyFont="1" applyBorder="1"/>
    <xf numFmtId="43" fontId="2" fillId="0" borderId="0" xfId="1" applyFont="1" applyBorder="1"/>
    <xf numFmtId="0" fontId="3" fillId="0" borderId="0" xfId="0" applyFont="1" applyBorder="1" applyAlignment="1">
      <alignment horizontal="left" indent="4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43" fontId="3" fillId="0" borderId="3" xfId="1" applyFont="1" applyBorder="1"/>
    <xf numFmtId="0" fontId="2" fillId="0" borderId="0" xfId="0" applyFont="1" applyAlignment="1">
      <alignment horizontal="left" indent="3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3" fontId="2" fillId="0" borderId="9" xfId="1" applyFont="1" applyBorder="1"/>
    <xf numFmtId="43" fontId="2" fillId="0" borderId="9" xfId="1" applyFont="1" applyBorder="1" applyAlignment="1">
      <alignment horizontal="left" indent="3"/>
    </xf>
    <xf numFmtId="0" fontId="2" fillId="0" borderId="9" xfId="0" applyFont="1" applyBorder="1"/>
    <xf numFmtId="0" fontId="2" fillId="0" borderId="9" xfId="0" applyFont="1" applyBorder="1" applyAlignment="1">
      <alignment horizontal="left" indent="3"/>
    </xf>
    <xf numFmtId="0" fontId="2" fillId="0" borderId="12" xfId="0" applyFont="1" applyBorder="1"/>
    <xf numFmtId="0" fontId="3" fillId="0" borderId="7" xfId="0" applyFont="1" applyBorder="1" applyAlignment="1">
      <alignment horizontal="center"/>
    </xf>
    <xf numFmtId="0" fontId="2" fillId="0" borderId="13" xfId="0" applyFont="1" applyBorder="1"/>
    <xf numFmtId="0" fontId="2" fillId="0" borderId="6" xfId="0" applyFont="1" applyBorder="1"/>
    <xf numFmtId="0" fontId="2" fillId="0" borderId="5" xfId="0" applyFont="1" applyBorder="1"/>
    <xf numFmtId="43" fontId="2" fillId="0" borderId="13" xfId="1" applyFont="1" applyBorder="1"/>
    <xf numFmtId="43" fontId="2" fillId="0" borderId="5" xfId="1" applyFont="1" applyBorder="1"/>
    <xf numFmtId="43" fontId="2" fillId="0" borderId="4" xfId="1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left" indent="3"/>
    </xf>
    <xf numFmtId="43" fontId="3" fillId="0" borderId="4" xfId="1" applyFont="1" applyBorder="1"/>
    <xf numFmtId="0" fontId="3" fillId="0" borderId="6" xfId="0" applyFont="1" applyBorder="1"/>
    <xf numFmtId="0" fontId="2" fillId="0" borderId="0" xfId="0" applyFont="1" applyAlignment="1">
      <alignment horizontal="left"/>
    </xf>
    <xf numFmtId="43" fontId="3" fillId="0" borderId="14" xfId="1" applyFont="1" applyBorder="1"/>
    <xf numFmtId="0" fontId="3" fillId="0" borderId="0" xfId="0" applyFont="1" applyAlignment="1"/>
    <xf numFmtId="0" fontId="3" fillId="0" borderId="0" xfId="0" applyFont="1" applyAlignment="1">
      <alignment horizontal="left" indent="2"/>
    </xf>
    <xf numFmtId="0" fontId="2" fillId="0" borderId="4" xfId="0" applyFont="1" applyBorder="1"/>
    <xf numFmtId="0" fontId="3" fillId="0" borderId="4" xfId="0" applyFont="1" applyBorder="1"/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horizontal="left" indent="8"/>
    </xf>
    <xf numFmtId="0" fontId="3" fillId="0" borderId="0" xfId="0" applyFont="1" applyAlignment="1">
      <alignment horizontal="left" indent="8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/>
    </xf>
    <xf numFmtId="43" fontId="2" fillId="0" borderId="10" xfId="1" applyFont="1" applyBorder="1"/>
    <xf numFmtId="43" fontId="5" fillId="0" borderId="9" xfId="1" applyFont="1" applyBorder="1"/>
    <xf numFmtId="43" fontId="5" fillId="0" borderId="10" xfId="1" applyFont="1" applyBorder="1"/>
    <xf numFmtId="0" fontId="2" fillId="0" borderId="11" xfId="0" applyFont="1" applyBorder="1"/>
    <xf numFmtId="0" fontId="2" fillId="0" borderId="15" xfId="0" applyFont="1" applyBorder="1"/>
    <xf numFmtId="187" fontId="2" fillId="0" borderId="0" xfId="1" applyNumberFormat="1" applyFont="1" applyBorder="1"/>
    <xf numFmtId="0" fontId="2" fillId="0" borderId="13" xfId="0" applyFont="1" applyBorder="1" applyAlignment="1">
      <alignment horizontal="left" indent="4"/>
    </xf>
    <xf numFmtId="0" fontId="2" fillId="0" borderId="13" xfId="0" applyFont="1" applyBorder="1" applyAlignment="1">
      <alignment horizontal="left" indent="6"/>
    </xf>
    <xf numFmtId="0" fontId="2" fillId="0" borderId="13" xfId="0" applyFont="1" applyBorder="1" applyAlignment="1">
      <alignment horizontal="left" indent="3"/>
    </xf>
    <xf numFmtId="43" fontId="3" fillId="0" borderId="9" xfId="1" applyFont="1" applyBorder="1"/>
    <xf numFmtId="43" fontId="3" fillId="0" borderId="0" xfId="1" applyFont="1" applyBorder="1"/>
    <xf numFmtId="43" fontId="6" fillId="0" borderId="10" xfId="1" applyFont="1" applyBorder="1"/>
    <xf numFmtId="0" fontId="7" fillId="0" borderId="0" xfId="0" applyFont="1"/>
    <xf numFmtId="43" fontId="2" fillId="0" borderId="14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8" fillId="0" borderId="0" xfId="0" applyFont="1"/>
    <xf numFmtId="43" fontId="8" fillId="0" borderId="13" xfId="1" applyFont="1" applyBorder="1"/>
    <xf numFmtId="43" fontId="9" fillId="0" borderId="4" xfId="1" applyFont="1" applyBorder="1" applyAlignment="1">
      <alignment horizontal="center"/>
    </xf>
    <xf numFmtId="43" fontId="9" fillId="0" borderId="4" xfId="1" applyFont="1" applyBorder="1"/>
    <xf numFmtId="43" fontId="9" fillId="0" borderId="13" xfId="1" applyFont="1" applyBorder="1"/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0" xfId="0" applyFont="1"/>
    <xf numFmtId="0" fontId="13" fillId="0" borderId="0" xfId="2" applyFont="1"/>
    <xf numFmtId="43" fontId="2" fillId="0" borderId="9" xfId="1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14" fillId="0" borderId="4" xfId="0" applyFont="1" applyBorder="1"/>
    <xf numFmtId="0" fontId="2" fillId="0" borderId="4" xfId="0" applyFont="1" applyBorder="1" applyAlignment="1">
      <alignment horizontal="center"/>
    </xf>
    <xf numFmtId="43" fontId="15" fillId="0" borderId="4" xfId="1" applyFont="1" applyBorder="1"/>
    <xf numFmtId="43" fontId="15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left" indent="6"/>
    </xf>
    <xf numFmtId="0" fontId="3" fillId="0" borderId="4" xfId="0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4" fillId="0" borderId="0" xfId="1" applyFont="1" applyAlignment="1">
      <alignment horizontal="center"/>
    </xf>
    <xf numFmtId="0" fontId="16" fillId="0" borderId="0" xfId="0" applyFont="1" applyBorder="1"/>
    <xf numFmtId="43" fontId="16" fillId="0" borderId="0" xfId="3" applyFont="1" applyBorder="1" applyAlignment="1">
      <alignment horizontal="right"/>
    </xf>
    <xf numFmtId="4" fontId="16" fillId="0" borderId="0" xfId="0" applyNumberFormat="1" applyFont="1" applyBorder="1" applyAlignment="1">
      <alignment horizontal="right"/>
    </xf>
    <xf numFmtId="43" fontId="16" fillId="0" borderId="0" xfId="3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7" fillId="0" borderId="0" xfId="0" applyFont="1" applyBorder="1"/>
    <xf numFmtId="0" fontId="0" fillId="0" borderId="0" xfId="0" applyBorder="1"/>
    <xf numFmtId="43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43" fontId="2" fillId="0" borderId="0" xfId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43" fontId="16" fillId="0" borderId="0" xfId="1" applyFont="1"/>
    <xf numFmtId="43" fontId="2" fillId="0" borderId="0" xfId="1" applyFont="1" applyAlignment="1">
      <alignment horizontal="right"/>
    </xf>
    <xf numFmtId="0" fontId="19" fillId="0" borderId="0" xfId="2" applyFont="1" applyAlignment="1">
      <alignment horizontal="left"/>
    </xf>
    <xf numFmtId="0" fontId="20" fillId="0" borderId="0" xfId="2" applyFont="1" applyAlignment="1">
      <alignment horizontal="left"/>
    </xf>
    <xf numFmtId="0" fontId="20" fillId="0" borderId="0" xfId="2" applyFont="1"/>
    <xf numFmtId="0" fontId="16" fillId="0" borderId="0" xfId="2" applyFont="1"/>
    <xf numFmtId="43" fontId="20" fillId="0" borderId="0" xfId="3" applyNumberFormat="1" applyFont="1" applyAlignment="1">
      <alignment horizontal="center"/>
    </xf>
    <xf numFmtId="43" fontId="20" fillId="0" borderId="0" xfId="4" applyFont="1" applyBorder="1"/>
    <xf numFmtId="43" fontId="20" fillId="0" borderId="0" xfId="4" applyFont="1"/>
    <xf numFmtId="43" fontId="20" fillId="0" borderId="0" xfId="4" applyFont="1" applyAlignment="1">
      <alignment horizontal="center"/>
    </xf>
    <xf numFmtId="43" fontId="2" fillId="0" borderId="13" xfId="1" applyFont="1" applyBorder="1" applyAlignment="1">
      <alignment horizontal="center"/>
    </xf>
    <xf numFmtId="0" fontId="22" fillId="0" borderId="4" xfId="5" applyFont="1" applyBorder="1" applyAlignment="1">
      <alignment horizontal="left" vertical="center"/>
    </xf>
    <xf numFmtId="0" fontId="22" fillId="0" borderId="4" xfId="5" applyFont="1" applyBorder="1"/>
    <xf numFmtId="43" fontId="22" fillId="0" borderId="4" xfId="6" applyFont="1" applyBorder="1"/>
    <xf numFmtId="43" fontId="22" fillId="0" borderId="4" xfId="1" applyFont="1" applyBorder="1" applyAlignment="1">
      <alignment horizontal="center"/>
    </xf>
    <xf numFmtId="0" fontId="21" fillId="0" borderId="4" xfId="5" applyFont="1" applyBorder="1" applyAlignment="1">
      <alignment horizontal="left" vertical="center"/>
    </xf>
    <xf numFmtId="0" fontId="21" fillId="0" borderId="4" xfId="5" applyFont="1" applyBorder="1"/>
    <xf numFmtId="0" fontId="23" fillId="0" borderId="4" xfId="5" applyFont="1" applyBorder="1" applyAlignment="1">
      <alignment horizontal="left" vertical="center"/>
    </xf>
    <xf numFmtId="0" fontId="22" fillId="0" borderId="4" xfId="5" applyFont="1" applyBorder="1" applyAlignment="1">
      <alignment horizontal="left" vertical="top"/>
    </xf>
    <xf numFmtId="0" fontId="14" fillId="0" borderId="4" xfId="0" applyFont="1" applyBorder="1" applyAlignment="1">
      <alignment vertical="top"/>
    </xf>
    <xf numFmtId="43" fontId="2" fillId="0" borderId="4" xfId="1" applyFont="1" applyBorder="1" applyAlignment="1">
      <alignment vertical="top"/>
    </xf>
    <xf numFmtId="0" fontId="14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vertical="top" wrapText="1"/>
    </xf>
    <xf numFmtId="0" fontId="23" fillId="0" borderId="4" xfId="5" applyFont="1" applyBorder="1" applyAlignment="1">
      <alignment horizontal="left" vertical="top"/>
    </xf>
    <xf numFmtId="43" fontId="2" fillId="0" borderId="0" xfId="1" applyFont="1" applyAlignment="1">
      <alignment horizontal="right" vertical="center"/>
    </xf>
    <xf numFmtId="43" fontId="2" fillId="0" borderId="0" xfId="1" applyFont="1" applyBorder="1" applyAlignment="1">
      <alignment horizontal="center"/>
    </xf>
    <xf numFmtId="0" fontId="25" fillId="0" borderId="4" xfId="5" applyFont="1" applyBorder="1" applyAlignment="1">
      <alignment horizontal="left" vertical="center"/>
    </xf>
    <xf numFmtId="0" fontId="8" fillId="0" borderId="4" xfId="0" applyFont="1" applyBorder="1"/>
    <xf numFmtId="43" fontId="22" fillId="0" borderId="4" xfId="1" applyFont="1" applyBorder="1" applyAlignment="1">
      <alignment horizontal="left" vertical="center"/>
    </xf>
    <xf numFmtId="43" fontId="22" fillId="0" borderId="4" xfId="1" applyFont="1" applyBorder="1"/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43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25" fillId="0" borderId="4" xfId="5" applyFont="1" applyBorder="1"/>
    <xf numFmtId="43" fontId="8" fillId="0" borderId="4" xfId="0" applyNumberFormat="1" applyFont="1" applyBorder="1"/>
    <xf numFmtId="43" fontId="8" fillId="0" borderId="0" xfId="0" applyNumberFormat="1" applyFont="1" applyBorder="1"/>
    <xf numFmtId="0" fontId="26" fillId="0" borderId="13" xfId="0" applyFont="1" applyBorder="1"/>
    <xf numFmtId="0" fontId="27" fillId="0" borderId="4" xfId="0" applyFont="1" applyBorder="1"/>
    <xf numFmtId="0" fontId="25" fillId="0" borderId="4" xfId="0" applyFont="1" applyBorder="1"/>
    <xf numFmtId="4" fontId="22" fillId="0" borderId="4" xfId="0" applyNumberFormat="1" applyFont="1" applyBorder="1"/>
    <xf numFmtId="0" fontId="22" fillId="0" borderId="4" xfId="0" applyFont="1" applyBorder="1"/>
    <xf numFmtId="0" fontId="21" fillId="0" borderId="4" xfId="0" applyFont="1" applyBorder="1"/>
    <xf numFmtId="0" fontId="16" fillId="0" borderId="0" xfId="5" applyFont="1" applyBorder="1" applyAlignment="1">
      <alignment horizontal="left" vertical="center"/>
    </xf>
    <xf numFmtId="43" fontId="16" fillId="0" borderId="0" xfId="1" applyFont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top"/>
    </xf>
    <xf numFmtId="43" fontId="2" fillId="0" borderId="0" xfId="1" applyFont="1" applyBorder="1" applyAlignment="1">
      <alignment vertical="top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3" fontId="17" fillId="0" borderId="14" xfId="0" applyNumberFormat="1" applyFont="1" applyBorder="1"/>
    <xf numFmtId="43" fontId="16" fillId="0" borderId="0" xfId="0" applyNumberFormat="1" applyFont="1" applyBorder="1"/>
    <xf numFmtId="0" fontId="28" fillId="0" borderId="0" xfId="0" applyFont="1"/>
    <xf numFmtId="43" fontId="17" fillId="0" borderId="0" xfId="0" applyNumberFormat="1" applyFont="1" applyBorder="1"/>
    <xf numFmtId="43" fontId="17" fillId="0" borderId="14" xfId="3" applyFont="1" applyBorder="1" applyAlignment="1">
      <alignment horizontal="center"/>
    </xf>
    <xf numFmtId="43" fontId="17" fillId="0" borderId="17" xfId="0" applyNumberFormat="1" applyFont="1" applyBorder="1"/>
    <xf numFmtId="43" fontId="2" fillId="0" borderId="13" xfId="1" applyFont="1" applyBorder="1" applyAlignment="1">
      <alignment horizontal="left"/>
    </xf>
    <xf numFmtId="0" fontId="31" fillId="0" borderId="0" xfId="10"/>
    <xf numFmtId="0" fontId="32" fillId="0" borderId="4" xfId="10" applyFont="1" applyBorder="1" applyAlignment="1">
      <alignment horizontal="center"/>
    </xf>
    <xf numFmtId="0" fontId="33" fillId="0" borderId="9" xfId="10" applyFont="1" applyBorder="1"/>
    <xf numFmtId="189" fontId="33" fillId="0" borderId="5" xfId="10" applyNumberFormat="1" applyFont="1" applyBorder="1" applyAlignment="1">
      <alignment horizontal="center"/>
    </xf>
    <xf numFmtId="4" fontId="33" fillId="0" borderId="10" xfId="11" applyNumberFormat="1" applyFont="1" applyBorder="1" applyAlignment="1">
      <alignment horizontal="right"/>
    </xf>
    <xf numFmtId="0" fontId="34" fillId="0" borderId="5" xfId="10" applyFont="1" applyBorder="1"/>
    <xf numFmtId="189" fontId="33" fillId="0" borderId="13" xfId="10" applyNumberFormat="1" applyFont="1" applyBorder="1" applyAlignment="1">
      <alignment horizontal="center"/>
    </xf>
    <xf numFmtId="0" fontId="34" fillId="0" borderId="13" xfId="10" applyFont="1" applyBorder="1"/>
    <xf numFmtId="4" fontId="33" fillId="0" borderId="13" xfId="10" applyNumberFormat="1" applyFont="1" applyBorder="1"/>
    <xf numFmtId="4" fontId="31" fillId="0" borderId="0" xfId="10" applyNumberFormat="1"/>
    <xf numFmtId="0" fontId="33" fillId="0" borderId="13" xfId="10" applyFont="1" applyBorder="1" applyAlignment="1">
      <alignment horizontal="center"/>
    </xf>
    <xf numFmtId="0" fontId="33" fillId="0" borderId="9" xfId="10" applyFont="1" applyBorder="1" applyAlignment="1">
      <alignment horizontal="center"/>
    </xf>
    <xf numFmtId="4" fontId="33" fillId="0" borderId="13" xfId="11" applyNumberFormat="1" applyFont="1" applyBorder="1" applyAlignment="1">
      <alignment horizontal="right"/>
    </xf>
    <xf numFmtId="189" fontId="33" fillId="0" borderId="9" xfId="10" applyNumberFormat="1" applyFont="1" applyBorder="1" applyAlignment="1">
      <alignment horizontal="center"/>
    </xf>
    <xf numFmtId="0" fontId="33" fillId="0" borderId="11" xfId="10" applyFont="1" applyBorder="1"/>
    <xf numFmtId="0" fontId="33" fillId="0" borderId="6" xfId="10" applyFont="1" applyBorder="1" applyAlignment="1">
      <alignment horizontal="center"/>
    </xf>
    <xf numFmtId="0" fontId="33" fillId="0" borderId="0" xfId="10" applyFont="1" applyAlignment="1">
      <alignment horizontal="center"/>
    </xf>
    <xf numFmtId="4" fontId="33" fillId="0" borderId="18" xfId="10" applyNumberFormat="1" applyFont="1" applyBorder="1"/>
    <xf numFmtId="4" fontId="33" fillId="0" borderId="19" xfId="10" applyNumberFormat="1" applyFont="1" applyBorder="1"/>
    <xf numFmtId="0" fontId="35" fillId="0" borderId="0" xfId="10" applyFont="1"/>
    <xf numFmtId="4" fontId="35" fillId="0" borderId="0" xfId="10" applyNumberFormat="1" applyFont="1"/>
    <xf numFmtId="0" fontId="33" fillId="0" borderId="0" xfId="10" applyFont="1"/>
    <xf numFmtId="0" fontId="32" fillId="0" borderId="0" xfId="10" applyFont="1" applyBorder="1" applyAlignment="1">
      <alignment horizontal="center"/>
    </xf>
    <xf numFmtId="0" fontId="32" fillId="0" borderId="15" xfId="1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 inden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43" fontId="2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6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17" fillId="0" borderId="0" xfId="0" applyFont="1" applyBorder="1" applyAlignment="1">
      <alignment horizontal="center"/>
    </xf>
  </cellXfs>
  <cellStyles count="12">
    <cellStyle name="Normal" xfId="7"/>
    <cellStyle name="เครื่องหมายจุลภาค" xfId="1" builtinId="3"/>
    <cellStyle name="เครื่องหมายจุลภาค 2" xfId="3"/>
    <cellStyle name="เครื่องหมายจุลภาค 4" xfId="4"/>
    <cellStyle name="เครื่องหมายจุลภาค 6" xfId="9"/>
    <cellStyle name="เครื่องหมายจุลภาค_Sheet1" xfId="6"/>
    <cellStyle name="เครื่องหมายสกุลเงิน 2" xfId="11"/>
    <cellStyle name="ปกติ" xfId="0" builtinId="0"/>
    <cellStyle name="ปกติ 2" xfId="2"/>
    <cellStyle name="ปกติ 3" xfId="10"/>
    <cellStyle name="ปกติ 6" xfId="8"/>
    <cellStyle name="ปกติ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276225</xdr:rowOff>
    </xdr:from>
    <xdr:to>
      <xdr:col>0</xdr:col>
      <xdr:colOff>1666875</xdr:colOff>
      <xdr:row>32</xdr:row>
      <xdr:rowOff>28575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4FB4BF89-B0A4-4BE2-B7C9-AE316D5AEA39}"/>
            </a:ext>
          </a:extLst>
        </xdr:cNvPr>
        <xdr:cNvSpPr/>
      </xdr:nvSpPr>
      <xdr:spPr>
        <a:xfrm>
          <a:off x="0" y="8677275"/>
          <a:ext cx="1666875" cy="9334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.........................................</a:t>
          </a:r>
        </a:p>
        <a:p>
          <a:pPr algn="ctr"/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(</a:t>
          </a:r>
          <a:r>
            <a:rPr lang="en-US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นายประยุกต์  สุดดวง</a:t>
          </a:r>
          <a:r>
            <a:rPr lang="en-US" sz="1600" baseline="0">
              <a:latin typeface="Angsana New" panose="02020603050405020304" pitchFamily="18" charset="-34"/>
              <a:cs typeface="Angsana New" panose="02020603050405020304" pitchFamily="18" charset="-34"/>
            </a:rPr>
            <a:t>)</a:t>
          </a:r>
        </a:p>
        <a:p>
          <a:pPr algn="ctr"/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ผู้อำนวยการกองคลัง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1581151</xdr:colOff>
      <xdr:row>29</xdr:row>
      <xdr:rowOff>9525</xdr:rowOff>
    </xdr:from>
    <xdr:to>
      <xdr:col>2</xdr:col>
      <xdr:colOff>95250</xdr:colOff>
      <xdr:row>32</xdr:row>
      <xdr:rowOff>57150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A6FB558D-C43E-423F-8C23-F542A70F32F1}"/>
            </a:ext>
          </a:extLst>
        </xdr:cNvPr>
        <xdr:cNvSpPr/>
      </xdr:nvSpPr>
      <xdr:spPr>
        <a:xfrm>
          <a:off x="1581151" y="8705850"/>
          <a:ext cx="2466974" cy="9334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...........................................</a:t>
          </a:r>
        </a:p>
        <a:p>
          <a:pPr algn="ctr"/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(</a:t>
          </a:r>
          <a:r>
            <a:rPr lang="en-US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นายพิทักษ์ สุวรรณธนะ</a:t>
          </a:r>
          <a:r>
            <a:rPr lang="en-US" sz="1600" baseline="0">
              <a:latin typeface="Angsana New" panose="02020603050405020304" pitchFamily="18" charset="-34"/>
              <a:cs typeface="Angsana New" panose="02020603050405020304" pitchFamily="18" charset="-34"/>
            </a:rPr>
            <a:t>)</a:t>
          </a:r>
        </a:p>
        <a:p>
          <a:pPr algn="ctr"/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ปลัดองค์การบริหารส่วนตำบลคลองน้อย</a:t>
          </a:r>
        </a:p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2</xdr:col>
      <xdr:colOff>47625</xdr:colOff>
      <xdr:row>29</xdr:row>
      <xdr:rowOff>0</xdr:rowOff>
    </xdr:from>
    <xdr:to>
      <xdr:col>6</xdr:col>
      <xdr:colOff>66675</xdr:colOff>
      <xdr:row>32</xdr:row>
      <xdr:rowOff>142875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="" xmlns:a16="http://schemas.microsoft.com/office/drawing/2014/main" id="{EC37FA72-42F3-4303-B189-1675E159E3ED}"/>
            </a:ext>
          </a:extLst>
        </xdr:cNvPr>
        <xdr:cNvSpPr/>
      </xdr:nvSpPr>
      <xdr:spPr>
        <a:xfrm>
          <a:off x="4000500" y="8696325"/>
          <a:ext cx="2533650" cy="10287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...........................................</a:t>
          </a:r>
        </a:p>
        <a:p>
          <a:pPr algn="ctr"/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(</a:t>
          </a:r>
          <a:r>
            <a:rPr lang="en-US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นายมนชัย  สุขแพ)</a:t>
          </a:r>
          <a:r>
            <a:rPr lang="en-US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       </a:t>
          </a:r>
        </a:p>
        <a:p>
          <a:pPr algn="ctr"/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นายกองค์การบริหารส่วนตำบลคลองน้อย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0</xdr:col>
      <xdr:colOff>0</xdr:colOff>
      <xdr:row>27</xdr:row>
      <xdr:rowOff>257175</xdr:rowOff>
    </xdr:from>
    <xdr:to>
      <xdr:col>6</xdr:col>
      <xdr:colOff>605008</xdr:colOff>
      <xdr:row>33</xdr:row>
      <xdr:rowOff>9525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tretch>
          <a:fillRect/>
        </a:stretch>
      </xdr:blipFill>
      <xdr:spPr>
        <a:xfrm>
          <a:off x="0" y="8362950"/>
          <a:ext cx="7243933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4</xdr:row>
      <xdr:rowOff>9525</xdr:rowOff>
    </xdr:from>
    <xdr:to>
      <xdr:col>2</xdr:col>
      <xdr:colOff>904875</xdr:colOff>
      <xdr:row>22</xdr:row>
      <xdr:rowOff>304800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314950" y="1257300"/>
          <a:ext cx="0" cy="6076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895350</xdr:colOff>
      <xdr:row>4</xdr:row>
      <xdr:rowOff>0</xdr:rowOff>
    </xdr:from>
    <xdr:to>
      <xdr:col>3</xdr:col>
      <xdr:colOff>895350</xdr:colOff>
      <xdr:row>22</xdr:row>
      <xdr:rowOff>295275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391275" y="1247775"/>
          <a:ext cx="0" cy="6076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&#3585;&#3634;&#3619;&#3648;&#3591;&#3636;&#3609;/&#3591;&#3610;&#3585;&#3634;&#3619;&#3648;&#3591;&#3636;&#3609;&#3611;&#3619;&#3632;&#3592;&#3635;&#3611;&#3637;&#3591;&#3610;&#3611;&#3619;&#3632;&#3617;&#3634;&#3603;%202560/&#3591;&#3610;&#3626;&#3636;&#3657;&#3609;&#3611;&#3637;%20&#3611;&#3619;&#3632;&#3592;&#3635;&#3611;&#3637;%202560%20(&#3588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งบทรัพย์สิน ม.2"/>
      <sheetName val="งบทดลอง(หลังปิด)"/>
      <sheetName val="รายจ่ายรอจ่าย"/>
      <sheetName val="รายจ่ายค้างจ่าย(หมายเหตุ1)"/>
      <sheetName val="เงินรับฝาก(หมายเหตุ2)"/>
      <sheetName val="งบแสดงฐานะการเงิน"/>
      <sheetName val="งบทรัพย์สิน(หมายเหตุ 1)"/>
      <sheetName val="หมายเหตุ3"/>
      <sheetName val="หมายเหตุ 4"/>
      <sheetName val="หมายเหตุ 5"/>
      <sheetName val="หมายเหตุ 6"/>
      <sheetName val="หมายเหตุ 7"/>
      <sheetName val="เงินอุดหนุนระบุวัตถุและเฉพาะกิจ"/>
      <sheetName val="หมายเหตุ 8งบเงินสะสม"/>
      <sheetName val="หมายเหตุ 9"/>
      <sheetName val="หมายเหตุ 10"/>
      <sheetName val="งบรายรับ-รายจ่ายตามฯปี58"/>
      <sheetName val="งบรายรับ-รายจ่ายตามฯปี58 ใช้"/>
      <sheetName val="งบรายรับ-รายจ่ายนอกงบ58"/>
      <sheetName val="งบแสดงฐานะฯ"/>
      <sheetName val="งบรายรับ-รายจ่ายนอกงบ55"/>
      <sheetName val="รับ"/>
      <sheetName val="จ่าย"/>
      <sheetName val="Sheet1"/>
    </sheetNames>
    <sheetDataSet>
      <sheetData sheetId="0"/>
      <sheetData sheetId="1"/>
      <sheetData sheetId="2">
        <row r="7">
          <cell r="C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workbookViewId="0">
      <selection activeCell="F13" sqref="F13"/>
    </sheetView>
  </sheetViews>
  <sheetFormatPr defaultRowHeight="23.25" x14ac:dyDescent="0.5"/>
  <cols>
    <col min="1" max="1" width="42.875" style="1" customWidth="1"/>
    <col min="2" max="2" width="9" style="7"/>
    <col min="3" max="3" width="3" style="7" customWidth="1"/>
    <col min="4" max="4" width="13.625" style="1" customWidth="1"/>
    <col min="5" max="5" width="4.25" style="1" customWidth="1"/>
    <col min="6" max="6" width="13.625" style="1" customWidth="1"/>
    <col min="7" max="16384" width="9" style="1"/>
  </cols>
  <sheetData>
    <row r="1" spans="1:6" x14ac:dyDescent="0.5">
      <c r="A1" s="182" t="s">
        <v>213</v>
      </c>
      <c r="B1" s="182"/>
      <c r="C1" s="182"/>
      <c r="D1" s="182"/>
      <c r="E1" s="182"/>
      <c r="F1" s="182"/>
    </row>
    <row r="2" spans="1:6" x14ac:dyDescent="0.5">
      <c r="A2" s="182" t="s">
        <v>0</v>
      </c>
      <c r="B2" s="182"/>
      <c r="C2" s="182"/>
      <c r="D2" s="182"/>
      <c r="E2" s="182"/>
      <c r="F2" s="182"/>
    </row>
    <row r="3" spans="1:6" x14ac:dyDescent="0.5">
      <c r="A3" s="182" t="s">
        <v>1</v>
      </c>
      <c r="B3" s="182"/>
      <c r="C3" s="182"/>
      <c r="D3" s="182"/>
      <c r="E3" s="182"/>
      <c r="F3" s="182"/>
    </row>
    <row r="5" spans="1:6" x14ac:dyDescent="0.5">
      <c r="B5" s="7" t="s">
        <v>23</v>
      </c>
      <c r="D5" s="7" t="s">
        <v>24</v>
      </c>
      <c r="E5" s="7"/>
      <c r="F5" s="7" t="s">
        <v>25</v>
      </c>
    </row>
    <row r="6" spans="1:6" s="5" customFormat="1" ht="33" customHeight="1" thickBot="1" x14ac:dyDescent="0.55000000000000004">
      <c r="A6" s="5" t="s">
        <v>2</v>
      </c>
      <c r="B6" s="7">
        <v>2</v>
      </c>
      <c r="C6" s="7"/>
      <c r="D6" s="12">
        <f>หมายเหตุ2!B29</f>
        <v>10555915.959999999</v>
      </c>
      <c r="E6" s="10"/>
      <c r="F6" s="12">
        <v>10468910.189999999</v>
      </c>
    </row>
    <row r="7" spans="1:6" s="5" customFormat="1" x14ac:dyDescent="0.5">
      <c r="A7" s="5" t="s">
        <v>3</v>
      </c>
      <c r="B7" s="7"/>
      <c r="C7" s="7"/>
      <c r="D7" s="11"/>
      <c r="E7" s="11"/>
      <c r="F7" s="11"/>
    </row>
    <row r="8" spans="1:6" s="5" customFormat="1" x14ac:dyDescent="0.5">
      <c r="A8" s="6" t="s">
        <v>4</v>
      </c>
      <c r="B8" s="7"/>
      <c r="C8" s="7"/>
    </row>
    <row r="9" spans="1:6" x14ac:dyDescent="0.5">
      <c r="A9" s="3" t="s">
        <v>5</v>
      </c>
      <c r="B9" s="7">
        <v>3</v>
      </c>
      <c r="D9" s="8">
        <f>'หมายเหตุ 3,4,5'!D17</f>
        <v>44921623.229999997</v>
      </c>
      <c r="E9" s="8"/>
      <c r="F9" s="8">
        <v>38802670.289999999</v>
      </c>
    </row>
    <row r="10" spans="1:6" x14ac:dyDescent="0.5">
      <c r="A10" s="3" t="s">
        <v>6</v>
      </c>
      <c r="B10" s="7">
        <v>4</v>
      </c>
      <c r="D10" s="8">
        <f>'หมายเหตุ 3,4,5'!D23</f>
        <v>1532318.73</v>
      </c>
      <c r="E10" s="8"/>
      <c r="F10" s="8">
        <v>0</v>
      </c>
    </row>
    <row r="11" spans="1:6" x14ac:dyDescent="0.5">
      <c r="A11" s="3" t="s">
        <v>7</v>
      </c>
      <c r="B11" s="7">
        <v>5</v>
      </c>
      <c r="D11" s="95">
        <v>0</v>
      </c>
      <c r="E11" s="8"/>
      <c r="F11" s="8">
        <v>0</v>
      </c>
    </row>
    <row r="12" spans="1:6" x14ac:dyDescent="0.5">
      <c r="A12" s="3" t="s">
        <v>8</v>
      </c>
      <c r="B12" s="7">
        <v>6</v>
      </c>
      <c r="D12" s="8">
        <v>0</v>
      </c>
      <c r="E12" s="8"/>
      <c r="F12" s="8">
        <v>0</v>
      </c>
    </row>
    <row r="13" spans="1:6" x14ac:dyDescent="0.5">
      <c r="A13" s="3" t="s">
        <v>9</v>
      </c>
      <c r="B13" s="7">
        <v>7</v>
      </c>
      <c r="D13" s="8">
        <v>20800</v>
      </c>
      <c r="E13" s="8"/>
      <c r="F13" s="8" t="s">
        <v>70</v>
      </c>
    </row>
    <row r="14" spans="1:6" x14ac:dyDescent="0.5">
      <c r="A14" s="3" t="s">
        <v>10</v>
      </c>
      <c r="B14" s="7">
        <v>8</v>
      </c>
      <c r="D14" s="8">
        <f>'หมายเหตุ7,8'!D29</f>
        <v>20874.580000000002</v>
      </c>
      <c r="E14" s="8"/>
      <c r="F14" s="8">
        <v>46766.69</v>
      </c>
    </row>
    <row r="15" spans="1:6" x14ac:dyDescent="0.5">
      <c r="A15" s="3" t="s">
        <v>11</v>
      </c>
      <c r="B15" s="7">
        <v>9</v>
      </c>
      <c r="D15" s="8">
        <f>'หมายเหตุ9,10,11,12'!C8</f>
        <v>204475</v>
      </c>
      <c r="E15" s="8"/>
      <c r="F15" s="8">
        <v>211495</v>
      </c>
    </row>
    <row r="16" spans="1:6" x14ac:dyDescent="0.5">
      <c r="A16" s="3" t="s">
        <v>12</v>
      </c>
      <c r="B16" s="7">
        <v>10</v>
      </c>
      <c r="D16" s="8">
        <v>406677</v>
      </c>
      <c r="E16" s="8"/>
      <c r="F16" s="102">
        <v>0</v>
      </c>
    </row>
    <row r="17" spans="1:6" x14ac:dyDescent="0.5">
      <c r="A17" s="3" t="s">
        <v>13</v>
      </c>
      <c r="B17" s="7">
        <v>11</v>
      </c>
      <c r="D17" s="8">
        <f>'หมายเหตุ9,10,11,12'!C30</f>
        <v>0</v>
      </c>
      <c r="E17" s="8"/>
      <c r="F17" s="102">
        <v>0</v>
      </c>
    </row>
    <row r="18" spans="1:6" x14ac:dyDescent="0.5">
      <c r="A18" s="3" t="s">
        <v>14</v>
      </c>
      <c r="B18" s="7">
        <v>12</v>
      </c>
      <c r="D18" s="8">
        <v>0</v>
      </c>
      <c r="E18" s="8"/>
      <c r="F18" s="8">
        <v>0</v>
      </c>
    </row>
    <row r="19" spans="1:6" x14ac:dyDescent="0.5">
      <c r="A19" s="3" t="s">
        <v>15</v>
      </c>
      <c r="B19" s="7">
        <v>13</v>
      </c>
      <c r="D19" s="8">
        <v>0</v>
      </c>
      <c r="E19" s="8"/>
      <c r="F19" s="8">
        <v>0</v>
      </c>
    </row>
    <row r="20" spans="1:6" x14ac:dyDescent="0.5">
      <c r="A20" s="4" t="s">
        <v>16</v>
      </c>
      <c r="D20" s="17">
        <f>SUM(D9:D19)</f>
        <v>47106768.539999992</v>
      </c>
      <c r="E20" s="10"/>
      <c r="F20" s="17">
        <f>SUM(F9:F19)</f>
        <v>39060931.979999997</v>
      </c>
    </row>
    <row r="21" spans="1:6" x14ac:dyDescent="0.5">
      <c r="A21" s="6" t="s">
        <v>17</v>
      </c>
      <c r="D21" s="8"/>
      <c r="E21" s="8"/>
      <c r="F21" s="8"/>
    </row>
    <row r="22" spans="1:6" x14ac:dyDescent="0.5">
      <c r="A22" s="3" t="s">
        <v>18</v>
      </c>
      <c r="B22" s="7">
        <v>2</v>
      </c>
      <c r="D22" s="102">
        <v>0</v>
      </c>
      <c r="E22" s="8"/>
      <c r="F22" s="102">
        <v>0</v>
      </c>
    </row>
    <row r="23" spans="1:6" x14ac:dyDescent="0.5">
      <c r="A23" s="3" t="s">
        <v>19</v>
      </c>
      <c r="D23" s="8">
        <v>0</v>
      </c>
      <c r="E23" s="8"/>
      <c r="F23" s="8">
        <v>0</v>
      </c>
    </row>
    <row r="24" spans="1:6" x14ac:dyDescent="0.5">
      <c r="A24" s="3" t="s">
        <v>21</v>
      </c>
      <c r="B24" s="7">
        <v>14</v>
      </c>
      <c r="D24" s="8">
        <v>0</v>
      </c>
      <c r="E24" s="8"/>
      <c r="F24" s="8">
        <v>0</v>
      </c>
    </row>
    <row r="25" spans="1:6" x14ac:dyDescent="0.5">
      <c r="A25" s="4" t="s">
        <v>22</v>
      </c>
      <c r="D25" s="17">
        <f>SUM(D22:D24)</f>
        <v>0</v>
      </c>
      <c r="E25" s="10"/>
      <c r="F25" s="17">
        <f>SUM(F22:F24)</f>
        <v>0</v>
      </c>
    </row>
    <row r="26" spans="1:6" s="5" customFormat="1" ht="24" thickBot="1" x14ac:dyDescent="0.55000000000000004">
      <c r="A26" s="5" t="s">
        <v>20</v>
      </c>
      <c r="B26" s="7"/>
      <c r="C26" s="7"/>
      <c r="D26" s="9">
        <f>D20+D25</f>
        <v>47106768.539999992</v>
      </c>
      <c r="E26" s="10"/>
      <c r="F26" s="9">
        <f>F20+F25</f>
        <v>39060931.979999997</v>
      </c>
    </row>
    <row r="28" spans="1:6" x14ac:dyDescent="0.5">
      <c r="A28" s="5" t="s">
        <v>26</v>
      </c>
    </row>
  </sheetData>
  <mergeCells count="3">
    <mergeCell ref="A1:F1"/>
    <mergeCell ref="A2:F2"/>
    <mergeCell ref="A3:F3"/>
  </mergeCells>
  <pageMargins left="0.55000000000000004" right="0.31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view="pageBreakPreview" zoomScaleSheetLayoutView="100" workbookViewId="0">
      <selection sqref="A1:G33"/>
    </sheetView>
  </sheetViews>
  <sheetFormatPr defaultRowHeight="23.25" x14ac:dyDescent="0.5"/>
  <cols>
    <col min="1" max="1" width="11.625" style="1" customWidth="1"/>
    <col min="2" max="2" width="14.25" style="1" customWidth="1"/>
    <col min="3" max="3" width="22.875" style="1" customWidth="1"/>
    <col min="4" max="4" width="15" style="1" customWidth="1"/>
    <col min="5" max="5" width="20.375" style="1" customWidth="1"/>
    <col min="6" max="6" width="31.375" style="1" customWidth="1"/>
    <col min="7" max="7" width="13.5" style="1" customWidth="1"/>
    <col min="8" max="16384" width="9" style="1"/>
  </cols>
  <sheetData>
    <row r="1" spans="1:7" x14ac:dyDescent="0.5">
      <c r="A1" s="182" t="s">
        <v>213</v>
      </c>
      <c r="B1" s="182"/>
      <c r="C1" s="182"/>
      <c r="D1" s="182"/>
      <c r="E1" s="182"/>
      <c r="F1" s="182"/>
      <c r="G1" s="182"/>
    </row>
    <row r="2" spans="1:7" x14ac:dyDescent="0.5">
      <c r="A2" s="182" t="s">
        <v>45</v>
      </c>
      <c r="B2" s="182"/>
      <c r="C2" s="182"/>
      <c r="D2" s="182"/>
      <c r="E2" s="182"/>
      <c r="F2" s="182"/>
      <c r="G2" s="182"/>
    </row>
    <row r="3" spans="1:7" x14ac:dyDescent="0.5">
      <c r="A3" s="182" t="s">
        <v>73</v>
      </c>
      <c r="B3" s="182"/>
      <c r="C3" s="182"/>
      <c r="D3" s="182"/>
      <c r="E3" s="182"/>
      <c r="F3" s="182"/>
      <c r="G3" s="182"/>
    </row>
    <row r="4" spans="1:7" ht="13.5" customHeight="1" x14ac:dyDescent="0.5"/>
    <row r="5" spans="1:7" s="5" customFormat="1" x14ac:dyDescent="0.5">
      <c r="A5" s="5" t="s">
        <v>106</v>
      </c>
    </row>
    <row r="6" spans="1:7" s="5" customFormat="1" x14ac:dyDescent="0.5">
      <c r="A6" s="5" t="s">
        <v>81</v>
      </c>
    </row>
    <row r="7" spans="1:7" s="7" customFormat="1" x14ac:dyDescent="0.5">
      <c r="A7" s="19" t="s">
        <v>83</v>
      </c>
      <c r="B7" s="19" t="s">
        <v>107</v>
      </c>
      <c r="C7" s="19" t="s">
        <v>108</v>
      </c>
      <c r="D7" s="19" t="s">
        <v>109</v>
      </c>
      <c r="E7" s="19" t="s">
        <v>110</v>
      </c>
      <c r="F7" s="19" t="s">
        <v>86</v>
      </c>
      <c r="G7" s="19" t="s">
        <v>60</v>
      </c>
    </row>
    <row r="8" spans="1:7" x14ac:dyDescent="0.5">
      <c r="A8" s="112" t="s">
        <v>235</v>
      </c>
      <c r="B8" s="112" t="s">
        <v>148</v>
      </c>
      <c r="C8" s="112" t="s">
        <v>148</v>
      </c>
      <c r="D8" s="112" t="s">
        <v>161</v>
      </c>
      <c r="E8" s="112" t="s">
        <v>194</v>
      </c>
      <c r="F8" s="113" t="s">
        <v>243</v>
      </c>
      <c r="G8" s="114">
        <v>5000</v>
      </c>
    </row>
    <row r="9" spans="1:7" x14ac:dyDescent="0.5">
      <c r="A9" s="112" t="s">
        <v>235</v>
      </c>
      <c r="B9" s="112" t="s">
        <v>148</v>
      </c>
      <c r="C9" s="112" t="s">
        <v>244</v>
      </c>
      <c r="D9" s="112" t="s">
        <v>161</v>
      </c>
      <c r="E9" s="112" t="s">
        <v>194</v>
      </c>
      <c r="F9" s="113" t="s">
        <v>245</v>
      </c>
      <c r="G9" s="114">
        <v>5000</v>
      </c>
    </row>
    <row r="10" spans="1:7" x14ac:dyDescent="0.5">
      <c r="A10" s="112" t="s">
        <v>235</v>
      </c>
      <c r="B10" s="112" t="s">
        <v>150</v>
      </c>
      <c r="C10" s="112" t="s">
        <v>237</v>
      </c>
      <c r="D10" s="112" t="s">
        <v>162</v>
      </c>
      <c r="E10" s="112" t="s">
        <v>246</v>
      </c>
      <c r="F10" s="113" t="s">
        <v>247</v>
      </c>
      <c r="G10" s="114">
        <v>816642.6</v>
      </c>
    </row>
    <row r="11" spans="1:7" x14ac:dyDescent="0.5">
      <c r="A11" s="112" t="s">
        <v>235</v>
      </c>
      <c r="B11" s="112" t="s">
        <v>148</v>
      </c>
      <c r="C11" s="112" t="s">
        <v>148</v>
      </c>
      <c r="D11" s="80" t="s">
        <v>192</v>
      </c>
      <c r="E11" s="80" t="s">
        <v>253</v>
      </c>
      <c r="F11" s="80" t="s">
        <v>255</v>
      </c>
      <c r="G11" s="33">
        <v>250000</v>
      </c>
    </row>
    <row r="12" spans="1:7" ht="36" customHeight="1" x14ac:dyDescent="0.5">
      <c r="A12" s="119" t="s">
        <v>235</v>
      </c>
      <c r="B12" s="119" t="s">
        <v>148</v>
      </c>
      <c r="C12" s="119" t="s">
        <v>148</v>
      </c>
      <c r="D12" s="120" t="s">
        <v>192</v>
      </c>
      <c r="E12" s="122" t="s">
        <v>254</v>
      </c>
      <c r="F12" s="120" t="s">
        <v>256</v>
      </c>
      <c r="G12" s="121">
        <v>200000</v>
      </c>
    </row>
    <row r="13" spans="1:7" ht="37.5" x14ac:dyDescent="0.5">
      <c r="A13" s="119" t="s">
        <v>235</v>
      </c>
      <c r="B13" s="120" t="s">
        <v>150</v>
      </c>
      <c r="C13" s="120" t="s">
        <v>257</v>
      </c>
      <c r="D13" s="120" t="s">
        <v>192</v>
      </c>
      <c r="E13" s="122" t="s">
        <v>254</v>
      </c>
      <c r="F13" s="122" t="s">
        <v>254</v>
      </c>
      <c r="G13" s="121">
        <v>100000</v>
      </c>
    </row>
    <row r="14" spans="1:7" ht="38.25" customHeight="1" x14ac:dyDescent="0.5">
      <c r="A14" s="119" t="s">
        <v>235</v>
      </c>
      <c r="B14" s="124" t="s">
        <v>156</v>
      </c>
      <c r="C14" s="120" t="s">
        <v>258</v>
      </c>
      <c r="D14" s="120" t="s">
        <v>192</v>
      </c>
      <c r="E14" s="120" t="s">
        <v>193</v>
      </c>
      <c r="F14" s="123" t="s">
        <v>260</v>
      </c>
      <c r="G14" s="121">
        <v>1452590</v>
      </c>
    </row>
    <row r="15" spans="1:7" ht="38.25" customHeight="1" x14ac:dyDescent="0.5">
      <c r="A15" s="119" t="s">
        <v>235</v>
      </c>
      <c r="B15" s="124" t="s">
        <v>156</v>
      </c>
      <c r="C15" s="120" t="s">
        <v>258</v>
      </c>
      <c r="D15" s="120" t="s">
        <v>192</v>
      </c>
      <c r="E15" s="120" t="s">
        <v>193</v>
      </c>
      <c r="F15" s="123" t="s">
        <v>259</v>
      </c>
      <c r="G15" s="121">
        <v>773930</v>
      </c>
    </row>
    <row r="16" spans="1:7" ht="38.25" customHeight="1" x14ac:dyDescent="0.5">
      <c r="A16" s="119" t="s">
        <v>235</v>
      </c>
      <c r="B16" s="124" t="s">
        <v>156</v>
      </c>
      <c r="C16" s="120" t="s">
        <v>258</v>
      </c>
      <c r="D16" s="120" t="s">
        <v>192</v>
      </c>
      <c r="E16" s="120" t="s">
        <v>193</v>
      </c>
      <c r="F16" s="123" t="s">
        <v>261</v>
      </c>
      <c r="G16" s="121">
        <v>1546530</v>
      </c>
    </row>
    <row r="17" spans="1:7" s="5" customFormat="1" x14ac:dyDescent="0.5">
      <c r="A17" s="189" t="s">
        <v>66</v>
      </c>
      <c r="B17" s="190"/>
      <c r="C17" s="190"/>
      <c r="D17" s="190"/>
      <c r="E17" s="190"/>
      <c r="F17" s="191"/>
      <c r="G17" s="36">
        <f>SUM(G8:G16)</f>
        <v>5149692.5999999996</v>
      </c>
    </row>
    <row r="18" spans="1:7" s="5" customFormat="1" x14ac:dyDescent="0.5">
      <c r="A18" s="15"/>
      <c r="B18" s="15"/>
      <c r="C18" s="15"/>
      <c r="D18" s="15"/>
      <c r="E18" s="15"/>
      <c r="F18" s="15"/>
      <c r="G18" s="60"/>
    </row>
    <row r="19" spans="1:7" s="5" customFormat="1" x14ac:dyDescent="0.5">
      <c r="A19" s="15"/>
      <c r="B19" s="15"/>
      <c r="C19" s="15"/>
      <c r="D19" s="15"/>
      <c r="E19" s="15"/>
      <c r="F19" s="15"/>
      <c r="G19" s="60"/>
    </row>
    <row r="20" spans="1:7" s="5" customFormat="1" x14ac:dyDescent="0.5">
      <c r="A20" s="15"/>
      <c r="B20" s="15"/>
      <c r="C20" s="15"/>
      <c r="D20" s="15"/>
      <c r="E20" s="15"/>
      <c r="F20" s="15"/>
      <c r="G20" s="60"/>
    </row>
    <row r="21" spans="1:7" s="5" customFormat="1" ht="33.75" customHeight="1" x14ac:dyDescent="0.5">
      <c r="A21" s="5" t="s">
        <v>100</v>
      </c>
    </row>
    <row r="22" spans="1:7" s="7" customFormat="1" x14ac:dyDescent="0.5">
      <c r="A22" s="19" t="s">
        <v>83</v>
      </c>
      <c r="B22" s="19" t="s">
        <v>107</v>
      </c>
      <c r="C22" s="19" t="s">
        <v>108</v>
      </c>
      <c r="D22" s="19" t="s">
        <v>109</v>
      </c>
      <c r="E22" s="19" t="s">
        <v>110</v>
      </c>
      <c r="F22" s="19" t="s">
        <v>86</v>
      </c>
      <c r="G22" s="19" t="s">
        <v>60</v>
      </c>
    </row>
    <row r="23" spans="1:7" x14ac:dyDescent="0.5">
      <c r="A23" s="112" t="s">
        <v>235</v>
      </c>
      <c r="B23" s="112" t="s">
        <v>144</v>
      </c>
      <c r="C23" s="112" t="s">
        <v>144</v>
      </c>
      <c r="D23" s="112" t="s">
        <v>144</v>
      </c>
      <c r="E23" s="112" t="s">
        <v>236</v>
      </c>
      <c r="F23" s="112"/>
      <c r="G23" s="115">
        <v>8906</v>
      </c>
    </row>
    <row r="24" spans="1:7" x14ac:dyDescent="0.5">
      <c r="A24" s="112" t="s">
        <v>235</v>
      </c>
      <c r="B24" s="112" t="s">
        <v>150</v>
      </c>
      <c r="C24" s="112" t="s">
        <v>237</v>
      </c>
      <c r="D24" s="112" t="s">
        <v>238</v>
      </c>
      <c r="E24" s="112" t="s">
        <v>239</v>
      </c>
      <c r="F24" s="112"/>
      <c r="G24" s="115">
        <v>43788</v>
      </c>
    </row>
    <row r="25" spans="1:7" x14ac:dyDescent="0.5">
      <c r="A25" s="112" t="s">
        <v>235</v>
      </c>
      <c r="B25" s="112" t="s">
        <v>150</v>
      </c>
      <c r="C25" s="112" t="s">
        <v>237</v>
      </c>
      <c r="D25" s="112" t="s">
        <v>238</v>
      </c>
      <c r="E25" s="112" t="s">
        <v>240</v>
      </c>
      <c r="F25" s="112"/>
      <c r="G25" s="114">
        <v>121604</v>
      </c>
    </row>
    <row r="26" spans="1:7" x14ac:dyDescent="0.5">
      <c r="A26" s="112" t="s">
        <v>235</v>
      </c>
      <c r="B26" s="112" t="s">
        <v>150</v>
      </c>
      <c r="C26" s="112" t="s">
        <v>237</v>
      </c>
      <c r="D26" s="112" t="s">
        <v>238</v>
      </c>
      <c r="E26" s="112" t="s">
        <v>241</v>
      </c>
      <c r="F26" s="112"/>
      <c r="G26" s="114">
        <v>56138</v>
      </c>
    </row>
    <row r="27" spans="1:7" x14ac:dyDescent="0.5">
      <c r="A27" s="112" t="s">
        <v>235</v>
      </c>
      <c r="B27" s="112" t="s">
        <v>148</v>
      </c>
      <c r="C27" s="112" t="s">
        <v>191</v>
      </c>
      <c r="D27" s="112" t="s">
        <v>161</v>
      </c>
      <c r="E27" s="112" t="s">
        <v>194</v>
      </c>
      <c r="F27" s="112" t="s">
        <v>242</v>
      </c>
      <c r="G27" s="114">
        <v>1500</v>
      </c>
    </row>
    <row r="28" spans="1:7" x14ac:dyDescent="0.5">
      <c r="A28" s="112" t="s">
        <v>235</v>
      </c>
      <c r="B28" s="112" t="s">
        <v>148</v>
      </c>
      <c r="C28" s="112" t="s">
        <v>148</v>
      </c>
      <c r="D28" s="112" t="s">
        <v>161</v>
      </c>
      <c r="E28" s="112" t="s">
        <v>194</v>
      </c>
      <c r="F28" s="113" t="s">
        <v>243</v>
      </c>
      <c r="G28" s="114">
        <v>5000</v>
      </c>
    </row>
    <row r="29" spans="1:7" x14ac:dyDescent="0.5">
      <c r="A29" s="112" t="s">
        <v>235</v>
      </c>
      <c r="B29" s="112" t="s">
        <v>148</v>
      </c>
      <c r="C29" s="112" t="s">
        <v>244</v>
      </c>
      <c r="D29" s="112" t="s">
        <v>161</v>
      </c>
      <c r="E29" s="112" t="s">
        <v>194</v>
      </c>
      <c r="F29" s="113" t="s">
        <v>245</v>
      </c>
      <c r="G29" s="114">
        <v>5000</v>
      </c>
    </row>
    <row r="30" spans="1:7" x14ac:dyDescent="0.5">
      <c r="A30" s="112" t="s">
        <v>235</v>
      </c>
      <c r="B30" s="112" t="s">
        <v>150</v>
      </c>
      <c r="C30" s="112" t="s">
        <v>237</v>
      </c>
      <c r="D30" s="112" t="s">
        <v>162</v>
      </c>
      <c r="E30" s="112" t="s">
        <v>246</v>
      </c>
      <c r="F30" s="113" t="s">
        <v>247</v>
      </c>
      <c r="G30" s="114">
        <v>756725.76000000001</v>
      </c>
    </row>
    <row r="31" spans="1:7" x14ac:dyDescent="0.5">
      <c r="A31" s="112" t="s">
        <v>235</v>
      </c>
      <c r="B31" s="112" t="s">
        <v>153</v>
      </c>
      <c r="C31" s="116" t="s">
        <v>248</v>
      </c>
      <c r="D31" s="112" t="s">
        <v>192</v>
      </c>
      <c r="E31" s="112" t="s">
        <v>249</v>
      </c>
      <c r="F31" s="117" t="s">
        <v>250</v>
      </c>
      <c r="G31" s="114">
        <v>69000</v>
      </c>
    </row>
    <row r="32" spans="1:7" x14ac:dyDescent="0.5">
      <c r="A32" s="112" t="s">
        <v>235</v>
      </c>
      <c r="B32" s="118" t="s">
        <v>156</v>
      </c>
      <c r="C32" s="112" t="s">
        <v>251</v>
      </c>
      <c r="D32" s="112" t="s">
        <v>192</v>
      </c>
      <c r="E32" s="112" t="s">
        <v>193</v>
      </c>
      <c r="F32" s="135" t="s">
        <v>252</v>
      </c>
      <c r="G32" s="114">
        <v>990000</v>
      </c>
    </row>
    <row r="33" spans="1:7" x14ac:dyDescent="0.5">
      <c r="A33" s="189" t="s">
        <v>66</v>
      </c>
      <c r="B33" s="190"/>
      <c r="C33" s="190"/>
      <c r="D33" s="190"/>
      <c r="E33" s="190"/>
      <c r="F33" s="191"/>
      <c r="G33" s="36">
        <f>SUM(G23:G32)</f>
        <v>2057661.76</v>
      </c>
    </row>
  </sheetData>
  <mergeCells count="5">
    <mergeCell ref="A33:F33"/>
    <mergeCell ref="A1:G1"/>
    <mergeCell ref="A2:G2"/>
    <mergeCell ref="A3:G3"/>
    <mergeCell ref="A17:F17"/>
  </mergeCells>
  <pageMargins left="0.51181102362204722" right="0.51181102362204722" top="0.55118110236220474" bottom="0.55118110236220474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workbookViewId="0">
      <selection sqref="A1:G22"/>
    </sheetView>
  </sheetViews>
  <sheetFormatPr defaultRowHeight="23.25" x14ac:dyDescent="0.5"/>
  <cols>
    <col min="1" max="1" width="13.5" style="1" customWidth="1"/>
    <col min="2" max="2" width="18.75" style="1" customWidth="1"/>
    <col min="3" max="3" width="20.125" style="1" customWidth="1"/>
    <col min="4" max="4" width="14.375" style="1" customWidth="1"/>
    <col min="5" max="5" width="12.375" style="1" customWidth="1"/>
    <col min="6" max="6" width="33.25" style="1" customWidth="1"/>
    <col min="7" max="7" width="13.5" style="1" customWidth="1"/>
    <col min="8" max="16384" width="9" style="1"/>
  </cols>
  <sheetData>
    <row r="1" spans="1:7" x14ac:dyDescent="0.5">
      <c r="A1" s="182" t="s">
        <v>213</v>
      </c>
      <c r="B1" s="182"/>
      <c r="C1" s="182"/>
      <c r="D1" s="182"/>
      <c r="E1" s="182"/>
      <c r="F1" s="182"/>
      <c r="G1" s="182"/>
    </row>
    <row r="2" spans="1:7" x14ac:dyDescent="0.5">
      <c r="A2" s="182" t="s">
        <v>45</v>
      </c>
      <c r="B2" s="182"/>
      <c r="C2" s="182"/>
      <c r="D2" s="182"/>
      <c r="E2" s="182"/>
      <c r="F2" s="182"/>
      <c r="G2" s="182"/>
    </row>
    <row r="3" spans="1:7" x14ac:dyDescent="0.5">
      <c r="A3" s="182" t="s">
        <v>73</v>
      </c>
      <c r="B3" s="182"/>
      <c r="C3" s="182"/>
      <c r="D3" s="182"/>
      <c r="E3" s="182"/>
      <c r="F3" s="182"/>
      <c r="G3" s="182"/>
    </row>
    <row r="4" spans="1:7" ht="13.5" customHeight="1" x14ac:dyDescent="0.5"/>
    <row r="5" spans="1:7" s="5" customFormat="1" x14ac:dyDescent="0.5">
      <c r="A5" s="5" t="s">
        <v>111</v>
      </c>
    </row>
    <row r="6" spans="1:7" s="5" customFormat="1" x14ac:dyDescent="0.5">
      <c r="A6" s="5" t="s">
        <v>81</v>
      </c>
    </row>
    <row r="7" spans="1:7" s="7" customFormat="1" x14ac:dyDescent="0.5">
      <c r="A7" s="19" t="s">
        <v>83</v>
      </c>
      <c r="B7" s="19" t="s">
        <v>107</v>
      </c>
      <c r="C7" s="19" t="s">
        <v>108</v>
      </c>
      <c r="D7" s="19" t="s">
        <v>109</v>
      </c>
      <c r="E7" s="19" t="s">
        <v>110</v>
      </c>
      <c r="F7" s="19" t="s">
        <v>86</v>
      </c>
      <c r="G7" s="19" t="s">
        <v>60</v>
      </c>
    </row>
    <row r="8" spans="1:7" x14ac:dyDescent="0.5">
      <c r="A8" s="42"/>
      <c r="B8" s="42"/>
      <c r="C8" s="42"/>
      <c r="D8" s="42"/>
      <c r="E8" s="42"/>
      <c r="F8" s="42"/>
      <c r="G8" s="33"/>
    </row>
    <row r="9" spans="1:7" x14ac:dyDescent="0.5">
      <c r="A9" s="42"/>
      <c r="B9" s="42"/>
      <c r="C9" s="42"/>
      <c r="D9" s="42"/>
      <c r="E9" s="42"/>
      <c r="F9" s="42"/>
      <c r="G9" s="33"/>
    </row>
    <row r="10" spans="1:7" x14ac:dyDescent="0.5">
      <c r="A10" s="42"/>
      <c r="B10" s="42"/>
      <c r="C10" s="42"/>
      <c r="D10" s="42"/>
      <c r="E10" s="42"/>
      <c r="F10" s="42"/>
      <c r="G10" s="33"/>
    </row>
    <row r="11" spans="1:7" x14ac:dyDescent="0.5">
      <c r="A11" s="42"/>
      <c r="B11" s="42"/>
      <c r="C11" s="42"/>
      <c r="D11" s="42"/>
      <c r="E11" s="42"/>
      <c r="F11" s="42"/>
      <c r="G11" s="33"/>
    </row>
    <row r="12" spans="1:7" x14ac:dyDescent="0.5">
      <c r="A12" s="42"/>
      <c r="B12" s="42"/>
      <c r="C12" s="42"/>
      <c r="D12" s="42"/>
      <c r="E12" s="42"/>
      <c r="F12" s="42"/>
      <c r="G12" s="33"/>
    </row>
    <row r="13" spans="1:7" s="5" customFormat="1" x14ac:dyDescent="0.5">
      <c r="A13" s="189" t="s">
        <v>66</v>
      </c>
      <c r="B13" s="190"/>
      <c r="C13" s="190"/>
      <c r="D13" s="190"/>
      <c r="E13" s="190"/>
      <c r="F13" s="191"/>
      <c r="G13" s="36">
        <f>SUM(G8:G12)</f>
        <v>0</v>
      </c>
    </row>
    <row r="14" spans="1:7" s="5" customFormat="1" ht="33.75" customHeight="1" x14ac:dyDescent="0.5">
      <c r="A14" s="5" t="s">
        <v>100</v>
      </c>
    </row>
    <row r="15" spans="1:7" s="7" customFormat="1" x14ac:dyDescent="0.5">
      <c r="A15" s="19" t="s">
        <v>83</v>
      </c>
      <c r="B15" s="19" t="s">
        <v>107</v>
      </c>
      <c r="C15" s="19" t="s">
        <v>108</v>
      </c>
      <c r="D15" s="19" t="s">
        <v>109</v>
      </c>
      <c r="E15" s="19" t="s">
        <v>110</v>
      </c>
      <c r="F15" s="19" t="s">
        <v>86</v>
      </c>
      <c r="G15" s="19" t="s">
        <v>60</v>
      </c>
    </row>
    <row r="16" spans="1:7" x14ac:dyDescent="0.5">
      <c r="A16" s="42"/>
      <c r="B16" s="42"/>
      <c r="C16" s="42"/>
      <c r="D16" s="42"/>
      <c r="E16" s="42"/>
      <c r="F16" s="42"/>
      <c r="G16" s="33"/>
    </row>
    <row r="17" spans="1:7" x14ac:dyDescent="0.5">
      <c r="A17" s="42"/>
      <c r="B17" s="42"/>
      <c r="C17" s="42"/>
      <c r="D17" s="42"/>
      <c r="E17" s="42"/>
      <c r="F17" s="42"/>
      <c r="G17" s="33"/>
    </row>
    <row r="18" spans="1:7" x14ac:dyDescent="0.5">
      <c r="A18" s="42"/>
      <c r="B18" s="42"/>
      <c r="C18" s="42"/>
      <c r="D18" s="42"/>
      <c r="E18" s="42"/>
      <c r="F18" s="42"/>
      <c r="G18" s="33"/>
    </row>
    <row r="19" spans="1:7" x14ac:dyDescent="0.5">
      <c r="A19" s="42"/>
      <c r="B19" s="42"/>
      <c r="C19" s="42"/>
      <c r="D19" s="42"/>
      <c r="E19" s="42"/>
      <c r="F19" s="42"/>
      <c r="G19" s="33"/>
    </row>
    <row r="20" spans="1:7" x14ac:dyDescent="0.5">
      <c r="A20" s="42"/>
      <c r="B20" s="42"/>
      <c r="C20" s="42"/>
      <c r="D20" s="42"/>
      <c r="E20" s="42"/>
      <c r="F20" s="42"/>
      <c r="G20" s="33"/>
    </row>
    <row r="21" spans="1:7" s="5" customFormat="1" x14ac:dyDescent="0.5">
      <c r="A21" s="189" t="s">
        <v>66</v>
      </c>
      <c r="B21" s="190"/>
      <c r="C21" s="190"/>
      <c r="D21" s="190"/>
      <c r="E21" s="190"/>
      <c r="F21" s="191"/>
      <c r="G21" s="36">
        <f>SUM(G16:G20)</f>
        <v>0</v>
      </c>
    </row>
  </sheetData>
  <mergeCells count="5">
    <mergeCell ref="A1:G1"/>
    <mergeCell ref="A2:G2"/>
    <mergeCell ref="A3:G3"/>
    <mergeCell ref="A13:F13"/>
    <mergeCell ref="A21:F21"/>
  </mergeCells>
  <pageMargins left="0.9055118110236221" right="0.51181102362204722" top="0.74803149606299213" bottom="0.74803149606299213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workbookViewId="0">
      <selection sqref="A1:I27"/>
    </sheetView>
  </sheetViews>
  <sheetFormatPr defaultRowHeight="23.25" x14ac:dyDescent="0.5"/>
  <cols>
    <col min="1" max="1" width="12.5" style="1" customWidth="1"/>
    <col min="2" max="6" width="9" style="1"/>
    <col min="7" max="7" width="12.25" style="1" customWidth="1"/>
    <col min="8" max="8" width="3" style="1" customWidth="1"/>
    <col min="9" max="9" width="12.25" style="1" customWidth="1"/>
    <col min="10" max="16384" width="9" style="1"/>
  </cols>
  <sheetData>
    <row r="1" spans="1:9" x14ac:dyDescent="0.5">
      <c r="A1" s="182" t="s">
        <v>213</v>
      </c>
      <c r="B1" s="182"/>
      <c r="C1" s="182"/>
      <c r="D1" s="182"/>
      <c r="E1" s="182"/>
      <c r="F1" s="182"/>
      <c r="G1" s="182"/>
      <c r="H1" s="182"/>
      <c r="I1" s="182"/>
    </row>
    <row r="2" spans="1:9" x14ac:dyDescent="0.5">
      <c r="A2" s="182" t="s">
        <v>45</v>
      </c>
      <c r="B2" s="182"/>
      <c r="C2" s="182"/>
      <c r="D2" s="182"/>
      <c r="E2" s="182"/>
      <c r="F2" s="182"/>
      <c r="G2" s="182"/>
      <c r="H2" s="182"/>
      <c r="I2" s="182"/>
    </row>
    <row r="3" spans="1:9" x14ac:dyDescent="0.5">
      <c r="A3" s="182" t="s">
        <v>73</v>
      </c>
      <c r="B3" s="182"/>
      <c r="C3" s="182"/>
      <c r="D3" s="182"/>
      <c r="E3" s="182"/>
      <c r="F3" s="182"/>
      <c r="G3" s="182"/>
      <c r="H3" s="182"/>
      <c r="I3" s="182"/>
    </row>
    <row r="4" spans="1:9" ht="15" customHeight="1" x14ac:dyDescent="0.5"/>
    <row r="5" spans="1:9" s="5" customFormat="1" x14ac:dyDescent="0.5">
      <c r="A5" s="5" t="s">
        <v>112</v>
      </c>
      <c r="G5" s="7">
        <v>2561</v>
      </c>
      <c r="H5" s="7"/>
      <c r="I5" s="7">
        <v>2560</v>
      </c>
    </row>
    <row r="6" spans="1:9" x14ac:dyDescent="0.5">
      <c r="A6" s="84" t="s">
        <v>195</v>
      </c>
      <c r="G6" s="8">
        <v>25737.84</v>
      </c>
      <c r="H6" s="8"/>
      <c r="I6" s="8">
        <v>11198.3</v>
      </c>
    </row>
    <row r="7" spans="1:9" x14ac:dyDescent="0.5">
      <c r="A7" s="84" t="s">
        <v>262</v>
      </c>
      <c r="G7" s="8">
        <v>9003.06</v>
      </c>
      <c r="H7" s="8"/>
      <c r="I7" s="8">
        <v>6961.62</v>
      </c>
    </row>
    <row r="8" spans="1:9" x14ac:dyDescent="0.5">
      <c r="A8" s="84" t="s">
        <v>113</v>
      </c>
      <c r="G8" s="8">
        <v>836269</v>
      </c>
      <c r="H8" s="8"/>
      <c r="I8" s="8">
        <v>864223</v>
      </c>
    </row>
    <row r="9" spans="1:9" x14ac:dyDescent="0.5">
      <c r="A9" s="84" t="s">
        <v>263</v>
      </c>
      <c r="G9" s="8">
        <v>10</v>
      </c>
      <c r="H9" s="8"/>
      <c r="I9" s="98" t="s">
        <v>202</v>
      </c>
    </row>
    <row r="10" spans="1:9" x14ac:dyDescent="0.5">
      <c r="A10" s="84" t="s">
        <v>264</v>
      </c>
      <c r="G10" s="8">
        <v>82741</v>
      </c>
      <c r="H10" s="8"/>
      <c r="I10" s="8">
        <v>82741</v>
      </c>
    </row>
    <row r="11" spans="1:9" x14ac:dyDescent="0.5">
      <c r="A11" s="84" t="s">
        <v>265</v>
      </c>
      <c r="G11" s="8">
        <v>1029115.49</v>
      </c>
      <c r="H11" s="8"/>
      <c r="I11" s="8">
        <v>519290.92</v>
      </c>
    </row>
    <row r="12" spans="1:9" x14ac:dyDescent="0.5">
      <c r="A12" s="84" t="s">
        <v>266</v>
      </c>
      <c r="G12" s="8">
        <v>98950</v>
      </c>
      <c r="H12" s="8"/>
      <c r="I12" s="8">
        <v>228319</v>
      </c>
    </row>
    <row r="13" spans="1:9" x14ac:dyDescent="0.5">
      <c r="A13" s="84" t="s">
        <v>267</v>
      </c>
      <c r="G13" s="8">
        <v>318800</v>
      </c>
      <c r="H13" s="8"/>
      <c r="I13" s="8">
        <v>307000</v>
      </c>
    </row>
    <row r="14" spans="1:9" x14ac:dyDescent="0.5">
      <c r="A14" s="84" t="s">
        <v>268</v>
      </c>
      <c r="G14" s="8">
        <v>394192</v>
      </c>
      <c r="H14" s="8"/>
      <c r="I14" s="8">
        <v>394192</v>
      </c>
    </row>
    <row r="15" spans="1:9" x14ac:dyDescent="0.5">
      <c r="A15" s="84" t="s">
        <v>269</v>
      </c>
      <c r="G15" s="8">
        <v>133500</v>
      </c>
      <c r="H15" s="8"/>
      <c r="I15" s="8">
        <v>133500</v>
      </c>
    </row>
    <row r="16" spans="1:9" x14ac:dyDescent="0.5">
      <c r="A16" s="84" t="s">
        <v>270</v>
      </c>
      <c r="G16" s="8">
        <v>282100</v>
      </c>
      <c r="H16" s="8"/>
      <c r="I16" s="8">
        <v>282100</v>
      </c>
    </row>
    <row r="17" spans="1:9" x14ac:dyDescent="0.5">
      <c r="A17" s="84" t="s">
        <v>271</v>
      </c>
      <c r="G17" s="98" t="s">
        <v>202</v>
      </c>
      <c r="H17" s="8"/>
      <c r="I17" s="8">
        <v>40761.629999999997</v>
      </c>
    </row>
    <row r="18" spans="1:9" x14ac:dyDescent="0.5">
      <c r="G18" s="8"/>
      <c r="H18" s="8"/>
      <c r="I18" s="8"/>
    </row>
    <row r="19" spans="1:9" s="5" customFormat="1" ht="24" thickBot="1" x14ac:dyDescent="0.55000000000000004">
      <c r="B19" s="5" t="s">
        <v>66</v>
      </c>
      <c r="G19" s="39">
        <f>SUM(G6:G18)</f>
        <v>3210418.39</v>
      </c>
      <c r="H19" s="10"/>
      <c r="I19" s="39">
        <f>SUM(I6:I18)</f>
        <v>2870287.4699999997</v>
      </c>
    </row>
    <row r="20" spans="1:9" ht="24" thickTop="1" x14ac:dyDescent="0.5"/>
    <row r="22" spans="1:9" s="5" customFormat="1" x14ac:dyDescent="0.5">
      <c r="A22" s="5" t="s">
        <v>114</v>
      </c>
      <c r="G22" s="7">
        <v>2561</v>
      </c>
      <c r="H22" s="7"/>
      <c r="I22" s="7">
        <v>2560</v>
      </c>
    </row>
    <row r="23" spans="1:9" x14ac:dyDescent="0.5">
      <c r="B23" s="1" t="s">
        <v>115</v>
      </c>
      <c r="G23" s="8"/>
      <c r="H23" s="8"/>
      <c r="I23" s="8"/>
    </row>
    <row r="24" spans="1:9" x14ac:dyDescent="0.5">
      <c r="B24" s="1" t="s">
        <v>115</v>
      </c>
      <c r="G24" s="8"/>
      <c r="H24" s="8"/>
      <c r="I24" s="8"/>
    </row>
    <row r="25" spans="1:9" x14ac:dyDescent="0.5">
      <c r="B25" s="1" t="s">
        <v>115</v>
      </c>
      <c r="G25" s="8"/>
      <c r="H25" s="8"/>
      <c r="I25" s="8"/>
    </row>
    <row r="26" spans="1:9" s="5" customFormat="1" ht="24" thickBot="1" x14ac:dyDescent="0.55000000000000004">
      <c r="B26" s="5" t="s">
        <v>66</v>
      </c>
      <c r="G26" s="39">
        <f>SUM(G23:G25)</f>
        <v>0</v>
      </c>
      <c r="H26" s="10"/>
      <c r="I26" s="39">
        <f>SUM(I23:I25)</f>
        <v>0</v>
      </c>
    </row>
    <row r="27" spans="1:9" ht="24" thickTop="1" x14ac:dyDescent="0.5"/>
  </sheetData>
  <mergeCells count="3">
    <mergeCell ref="A1:I1"/>
    <mergeCell ref="A2:I2"/>
    <mergeCell ref="A3:I3"/>
  </mergeCells>
  <pageMargins left="0.9055118110236221" right="0.51181102362204722" top="0.74803149606299213" bottom="0.74803149606299213" header="0.31496062992125984" footer="0.31496062992125984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workbookViewId="0">
      <selection sqref="A1:G24"/>
    </sheetView>
  </sheetViews>
  <sheetFormatPr defaultRowHeight="23.25" x14ac:dyDescent="0.5"/>
  <cols>
    <col min="1" max="1" width="22.125" style="1" customWidth="1"/>
    <col min="2" max="2" width="28.25" style="1" customWidth="1"/>
    <col min="3" max="3" width="16.125" style="1" customWidth="1"/>
    <col min="4" max="5" width="11.875" style="1" customWidth="1"/>
    <col min="6" max="6" width="15.875" style="1" customWidth="1"/>
    <col min="7" max="7" width="14.625" style="1" customWidth="1"/>
    <col min="8" max="16384" width="9" style="1"/>
  </cols>
  <sheetData>
    <row r="1" spans="1:9" x14ac:dyDescent="0.5">
      <c r="A1" s="182" t="s">
        <v>213</v>
      </c>
      <c r="B1" s="182"/>
      <c r="C1" s="182"/>
      <c r="D1" s="182"/>
      <c r="E1" s="182"/>
      <c r="F1" s="182"/>
      <c r="G1" s="182"/>
      <c r="H1" s="40"/>
      <c r="I1" s="40"/>
    </row>
    <row r="2" spans="1:9" x14ac:dyDescent="0.5">
      <c r="A2" s="182" t="s">
        <v>45</v>
      </c>
      <c r="B2" s="182"/>
      <c r="C2" s="182"/>
      <c r="D2" s="182"/>
      <c r="E2" s="182"/>
      <c r="F2" s="182"/>
      <c r="G2" s="182"/>
      <c r="H2" s="40"/>
      <c r="I2" s="40"/>
    </row>
    <row r="3" spans="1:9" x14ac:dyDescent="0.5">
      <c r="A3" s="182" t="s">
        <v>73</v>
      </c>
      <c r="B3" s="182"/>
      <c r="C3" s="182"/>
      <c r="D3" s="182"/>
      <c r="E3" s="182"/>
      <c r="F3" s="182"/>
      <c r="G3" s="182"/>
      <c r="H3" s="40"/>
      <c r="I3" s="40"/>
    </row>
    <row r="4" spans="1:9" ht="19.5" customHeight="1" x14ac:dyDescent="0.5"/>
    <row r="5" spans="1:9" s="5" customFormat="1" x14ac:dyDescent="0.5">
      <c r="A5" s="5" t="s">
        <v>116</v>
      </c>
    </row>
    <row r="6" spans="1:9" s="5" customFormat="1" x14ac:dyDescent="0.5">
      <c r="A6" s="5" t="s">
        <v>81</v>
      </c>
    </row>
    <row r="7" spans="1:9" s="7" customFormat="1" x14ac:dyDescent="0.5">
      <c r="A7" s="187" t="s">
        <v>117</v>
      </c>
      <c r="B7" s="187" t="s">
        <v>118</v>
      </c>
      <c r="C7" s="187" t="s">
        <v>119</v>
      </c>
      <c r="D7" s="186" t="s">
        <v>120</v>
      </c>
      <c r="E7" s="186"/>
      <c r="F7" s="187" t="s">
        <v>123</v>
      </c>
      <c r="G7" s="187" t="s">
        <v>124</v>
      </c>
    </row>
    <row r="8" spans="1:9" s="7" customFormat="1" x14ac:dyDescent="0.5">
      <c r="A8" s="188"/>
      <c r="B8" s="188"/>
      <c r="C8" s="188"/>
      <c r="D8" s="49" t="s">
        <v>121</v>
      </c>
      <c r="E8" s="49" t="s">
        <v>122</v>
      </c>
      <c r="F8" s="188"/>
      <c r="G8" s="188"/>
    </row>
    <row r="9" spans="1:9" x14ac:dyDescent="0.5">
      <c r="A9" s="42"/>
      <c r="B9" s="42"/>
      <c r="C9" s="33"/>
      <c r="D9" s="42"/>
      <c r="E9" s="42"/>
      <c r="F9" s="33"/>
      <c r="G9" s="42"/>
    </row>
    <row r="10" spans="1:9" x14ac:dyDescent="0.5">
      <c r="A10" s="42"/>
      <c r="B10" s="42"/>
      <c r="C10" s="33"/>
      <c r="D10" s="42"/>
      <c r="E10" s="42"/>
      <c r="F10" s="33"/>
      <c r="G10" s="42"/>
    </row>
    <row r="11" spans="1:9" s="5" customFormat="1" x14ac:dyDescent="0.5">
      <c r="A11" s="189" t="s">
        <v>66</v>
      </c>
      <c r="B11" s="191"/>
      <c r="C11" s="36">
        <f>SUM(C9:C10)</f>
        <v>0</v>
      </c>
      <c r="D11" s="43"/>
      <c r="E11" s="43"/>
      <c r="F11" s="36">
        <f>SUM(F9:F10)</f>
        <v>0</v>
      </c>
      <c r="G11" s="43"/>
    </row>
    <row r="12" spans="1:9" x14ac:dyDescent="0.5">
      <c r="A12" s="18" t="s">
        <v>197</v>
      </c>
    </row>
    <row r="13" spans="1:9" x14ac:dyDescent="0.5">
      <c r="A13" s="18"/>
    </row>
    <row r="14" spans="1:9" s="5" customFormat="1" x14ac:dyDescent="0.5">
      <c r="A14" s="5" t="s">
        <v>100</v>
      </c>
    </row>
    <row r="15" spans="1:9" s="7" customFormat="1" x14ac:dyDescent="0.5">
      <c r="A15" s="187" t="s">
        <v>117</v>
      </c>
      <c r="B15" s="187" t="s">
        <v>118</v>
      </c>
      <c r="C15" s="187" t="s">
        <v>119</v>
      </c>
      <c r="D15" s="186" t="s">
        <v>120</v>
      </c>
      <c r="E15" s="186"/>
      <c r="F15" s="187" t="s">
        <v>123</v>
      </c>
      <c r="G15" s="187" t="s">
        <v>124</v>
      </c>
    </row>
    <row r="16" spans="1:9" s="7" customFormat="1" x14ac:dyDescent="0.5">
      <c r="A16" s="188"/>
      <c r="B16" s="188"/>
      <c r="C16" s="188"/>
      <c r="D16" s="49" t="s">
        <v>121</v>
      </c>
      <c r="E16" s="49" t="s">
        <v>122</v>
      </c>
      <c r="F16" s="188"/>
      <c r="G16" s="188"/>
    </row>
    <row r="17" spans="1:7" x14ac:dyDescent="0.5">
      <c r="A17" s="42"/>
      <c r="B17" s="42"/>
      <c r="C17" s="33"/>
      <c r="D17" s="42"/>
      <c r="E17" s="42"/>
      <c r="F17" s="42"/>
      <c r="G17" s="42"/>
    </row>
    <row r="18" spans="1:7" x14ac:dyDescent="0.5">
      <c r="A18" s="42"/>
      <c r="B18" s="42"/>
      <c r="C18" s="33"/>
      <c r="D18" s="42"/>
      <c r="E18" s="42"/>
      <c r="F18" s="42"/>
      <c r="G18" s="42"/>
    </row>
    <row r="19" spans="1:7" s="5" customFormat="1" x14ac:dyDescent="0.5">
      <c r="A19" s="189" t="s">
        <v>66</v>
      </c>
      <c r="B19" s="191"/>
      <c r="C19" s="36">
        <f>SUM(C17:C18)</f>
        <v>0</v>
      </c>
      <c r="D19" s="43"/>
      <c r="E19" s="43"/>
      <c r="F19" s="36">
        <f>SUM(F17:F18)</f>
        <v>0</v>
      </c>
      <c r="G19" s="43"/>
    </row>
    <row r="20" spans="1:7" x14ac:dyDescent="0.5">
      <c r="A20" s="18" t="s">
        <v>196</v>
      </c>
    </row>
  </sheetData>
  <mergeCells count="17">
    <mergeCell ref="A7:A8"/>
    <mergeCell ref="F7:F8"/>
    <mergeCell ref="G7:G8"/>
    <mergeCell ref="A19:B19"/>
    <mergeCell ref="A11:B11"/>
    <mergeCell ref="A1:G1"/>
    <mergeCell ref="A2:G2"/>
    <mergeCell ref="A3:G3"/>
    <mergeCell ref="A15:A16"/>
    <mergeCell ref="B15:B16"/>
    <mergeCell ref="C15:C16"/>
    <mergeCell ref="D15:E15"/>
    <mergeCell ref="F15:F16"/>
    <mergeCell ref="G15:G16"/>
    <mergeCell ref="D7:E7"/>
    <mergeCell ref="C7:C8"/>
    <mergeCell ref="B7:B8"/>
  </mergeCells>
  <pageMargins left="0.70866141732283472" right="0.70866141732283472" top="0.31496062992125984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workbookViewId="0">
      <selection sqref="A1:H10"/>
    </sheetView>
  </sheetViews>
  <sheetFormatPr defaultRowHeight="23.25" x14ac:dyDescent="0.5"/>
  <cols>
    <col min="1" max="1" width="12.5" style="1" customWidth="1"/>
    <col min="2" max="5" width="9" style="1"/>
    <col min="6" max="6" width="12.25" style="1" customWidth="1"/>
    <col min="7" max="7" width="3" style="1" customWidth="1"/>
    <col min="8" max="8" width="12.25" style="1" customWidth="1"/>
    <col min="9" max="16384" width="9" style="1"/>
  </cols>
  <sheetData>
    <row r="1" spans="1:8" x14ac:dyDescent="0.5">
      <c r="A1" s="182" t="s">
        <v>213</v>
      </c>
      <c r="B1" s="182"/>
      <c r="C1" s="182"/>
      <c r="D1" s="182"/>
      <c r="E1" s="182"/>
      <c r="F1" s="182"/>
      <c r="G1" s="182"/>
      <c r="H1" s="182"/>
    </row>
    <row r="2" spans="1:8" x14ac:dyDescent="0.5">
      <c r="A2" s="182" t="s">
        <v>45</v>
      </c>
      <c r="B2" s="182"/>
      <c r="C2" s="182"/>
      <c r="D2" s="182"/>
      <c r="E2" s="182"/>
      <c r="F2" s="182"/>
      <c r="G2" s="182"/>
      <c r="H2" s="182"/>
    </row>
    <row r="3" spans="1:8" x14ac:dyDescent="0.5">
      <c r="A3" s="182" t="s">
        <v>73</v>
      </c>
      <c r="B3" s="182"/>
      <c r="C3" s="182"/>
      <c r="D3" s="182"/>
      <c r="E3" s="182"/>
      <c r="F3" s="182"/>
      <c r="G3" s="182"/>
      <c r="H3" s="182"/>
    </row>
    <row r="4" spans="1:8" ht="15" customHeight="1" x14ac:dyDescent="0.5"/>
    <row r="5" spans="1:8" s="5" customFormat="1" x14ac:dyDescent="0.5">
      <c r="A5" s="5" t="s">
        <v>125</v>
      </c>
      <c r="F5" s="7">
        <v>2561</v>
      </c>
      <c r="G5" s="7"/>
      <c r="H5" s="7">
        <v>2560</v>
      </c>
    </row>
    <row r="6" spans="1:8" x14ac:dyDescent="0.5">
      <c r="B6" s="1" t="s">
        <v>115</v>
      </c>
      <c r="F6" s="8"/>
      <c r="G6" s="8"/>
      <c r="H6" s="8"/>
    </row>
    <row r="7" spans="1:8" x14ac:dyDescent="0.5">
      <c r="B7" s="1" t="s">
        <v>115</v>
      </c>
      <c r="F7" s="8"/>
      <c r="G7" s="8"/>
      <c r="H7" s="8"/>
    </row>
    <row r="8" spans="1:8" x14ac:dyDescent="0.5">
      <c r="B8" s="1" t="s">
        <v>115</v>
      </c>
      <c r="F8" s="8"/>
      <c r="G8" s="8"/>
      <c r="H8" s="8"/>
    </row>
    <row r="9" spans="1:8" s="5" customFormat="1" ht="24" thickBot="1" x14ac:dyDescent="0.55000000000000004">
      <c r="B9" s="5" t="s">
        <v>66</v>
      </c>
      <c r="F9" s="39">
        <f>SUM(F6:F8)</f>
        <v>0</v>
      </c>
      <c r="G9" s="10"/>
      <c r="H9" s="39">
        <f>SUM(H6:H8)</f>
        <v>0</v>
      </c>
    </row>
    <row r="10" spans="1:8" ht="24" thickTop="1" x14ac:dyDescent="0.5"/>
  </sheetData>
  <mergeCells count="3">
    <mergeCell ref="A1:H1"/>
    <mergeCell ref="A2:H2"/>
    <mergeCell ref="A3:H3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topLeftCell="A2" workbookViewId="0">
      <selection activeCell="A26" sqref="A26"/>
    </sheetView>
  </sheetViews>
  <sheetFormatPr defaultRowHeight="23.25" x14ac:dyDescent="0.5"/>
  <cols>
    <col min="1" max="1" width="46.875" style="1" customWidth="1"/>
    <col min="2" max="2" width="11.875" style="1" customWidth="1"/>
    <col min="3" max="3" width="12.375" style="1" customWidth="1"/>
    <col min="4" max="4" width="12.25" style="1" customWidth="1"/>
    <col min="5" max="5" width="11.875" style="1" customWidth="1"/>
    <col min="6" max="6" width="13.125" style="1" customWidth="1"/>
    <col min="7" max="7" width="12.875" style="1" customWidth="1"/>
    <col min="8" max="16384" width="9" style="1"/>
  </cols>
  <sheetData>
    <row r="1" spans="1:8" x14ac:dyDescent="0.5">
      <c r="A1" s="182" t="s">
        <v>213</v>
      </c>
      <c r="B1" s="182"/>
      <c r="C1" s="182"/>
      <c r="D1" s="182"/>
      <c r="E1" s="182"/>
      <c r="F1" s="182"/>
      <c r="G1" s="182"/>
    </row>
    <row r="2" spans="1:8" x14ac:dyDescent="0.5">
      <c r="A2" s="182" t="s">
        <v>45</v>
      </c>
      <c r="B2" s="182"/>
      <c r="C2" s="182"/>
      <c r="D2" s="182"/>
      <c r="E2" s="182"/>
      <c r="F2" s="182"/>
      <c r="G2" s="182"/>
    </row>
    <row r="3" spans="1:8" x14ac:dyDescent="0.5">
      <c r="A3" s="182" t="s">
        <v>73</v>
      </c>
      <c r="B3" s="182"/>
      <c r="C3" s="182"/>
      <c r="D3" s="182"/>
      <c r="E3" s="182"/>
      <c r="F3" s="182"/>
      <c r="G3" s="182"/>
    </row>
    <row r="4" spans="1:8" ht="14.25" customHeight="1" x14ac:dyDescent="0.5"/>
    <row r="5" spans="1:8" s="5" customFormat="1" x14ac:dyDescent="0.5">
      <c r="A5" s="5" t="s">
        <v>126</v>
      </c>
    </row>
    <row r="6" spans="1:8" s="5" customFormat="1" x14ac:dyDescent="0.5">
      <c r="B6" s="185">
        <v>2561</v>
      </c>
      <c r="C6" s="185"/>
      <c r="D6" s="185"/>
      <c r="E6" s="185">
        <v>2560</v>
      </c>
      <c r="F6" s="185"/>
      <c r="G6" s="185"/>
    </row>
    <row r="7" spans="1:8" x14ac:dyDescent="0.5">
      <c r="A7" s="30" t="s">
        <v>132</v>
      </c>
      <c r="B7" s="22"/>
      <c r="C7" s="13"/>
      <c r="D7" s="50">
        <v>15029613.41</v>
      </c>
      <c r="E7" s="22"/>
      <c r="F7" s="13"/>
      <c r="G7" s="50">
        <v>17190932.870000001</v>
      </c>
      <c r="H7" s="8"/>
    </row>
    <row r="8" spans="1:8" x14ac:dyDescent="0.5">
      <c r="A8" s="56" t="s">
        <v>127</v>
      </c>
      <c r="B8" s="22">
        <v>11757084.380000001</v>
      </c>
      <c r="C8" s="13"/>
      <c r="D8" s="50"/>
      <c r="E8" s="22">
        <v>8429336.7200000007</v>
      </c>
      <c r="F8" s="13"/>
      <c r="G8" s="50"/>
      <c r="H8" s="8"/>
    </row>
    <row r="9" spans="1:8" x14ac:dyDescent="0.5">
      <c r="A9" s="56" t="s">
        <v>128</v>
      </c>
      <c r="B9" s="22"/>
      <c r="C9" s="13"/>
      <c r="D9" s="50"/>
      <c r="E9" s="22"/>
      <c r="F9" s="13"/>
      <c r="G9" s="50"/>
      <c r="H9" s="8"/>
    </row>
    <row r="10" spans="1:8" ht="25.5" x14ac:dyDescent="0.65">
      <c r="A10" s="57" t="s">
        <v>129</v>
      </c>
      <c r="B10" s="51">
        <v>2939271.1</v>
      </c>
      <c r="C10" s="13"/>
      <c r="D10" s="50"/>
      <c r="E10" s="51">
        <v>2107334.1800000002</v>
      </c>
      <c r="F10" s="13"/>
      <c r="G10" s="50"/>
      <c r="H10" s="8"/>
    </row>
    <row r="11" spans="1:8" x14ac:dyDescent="0.5">
      <c r="A11" s="28" t="s">
        <v>130</v>
      </c>
      <c r="B11" s="22"/>
      <c r="C11" s="13">
        <f>B8-B10</f>
        <v>8817813.2800000012</v>
      </c>
      <c r="D11" s="50"/>
      <c r="E11" s="22"/>
      <c r="F11" s="13">
        <v>6322002.54</v>
      </c>
      <c r="G11" s="50"/>
      <c r="H11" s="8"/>
    </row>
    <row r="12" spans="1:8" x14ac:dyDescent="0.5">
      <c r="A12" s="58" t="s">
        <v>199</v>
      </c>
      <c r="B12" s="22"/>
      <c r="C12" s="13">
        <v>1514</v>
      </c>
      <c r="D12" s="50"/>
      <c r="E12" s="22"/>
      <c r="F12" s="13">
        <v>700588</v>
      </c>
      <c r="G12" s="50"/>
      <c r="H12" s="8"/>
    </row>
    <row r="13" spans="1:8" x14ac:dyDescent="0.5">
      <c r="A13" s="58" t="s">
        <v>272</v>
      </c>
      <c r="B13" s="22"/>
      <c r="C13" s="13">
        <v>40761.629999999997</v>
      </c>
      <c r="D13" s="50"/>
      <c r="E13" s="22"/>
      <c r="F13" s="13">
        <v>46147</v>
      </c>
      <c r="G13" s="50"/>
      <c r="H13" s="8"/>
    </row>
    <row r="14" spans="1:8" x14ac:dyDescent="0.5">
      <c r="A14" s="58" t="s">
        <v>273</v>
      </c>
      <c r="B14" s="22"/>
      <c r="C14" s="13">
        <v>6000</v>
      </c>
      <c r="D14" s="50"/>
      <c r="E14" s="22"/>
      <c r="F14" s="126" t="s">
        <v>202</v>
      </c>
      <c r="G14" s="50"/>
      <c r="H14" s="8"/>
    </row>
    <row r="15" spans="1:8" ht="25.5" x14ac:dyDescent="0.65">
      <c r="A15" s="58"/>
      <c r="B15" s="22"/>
      <c r="C15" s="126" t="s">
        <v>202</v>
      </c>
      <c r="D15" s="52">
        <f>SUM(C11:C15)</f>
        <v>8866088.910000002</v>
      </c>
      <c r="E15" s="22"/>
      <c r="F15" s="126" t="s">
        <v>202</v>
      </c>
      <c r="G15" s="52">
        <f>SUM(F11:F15)</f>
        <v>7068737.54</v>
      </c>
      <c r="H15" s="8"/>
    </row>
    <row r="16" spans="1:8" ht="25.5" x14ac:dyDescent="0.65">
      <c r="A16" s="28" t="s">
        <v>131</v>
      </c>
      <c r="B16" s="22"/>
      <c r="C16" s="13">
        <v>7908290.8899999997</v>
      </c>
      <c r="D16" s="52">
        <f>C16</f>
        <v>7908290.8899999997</v>
      </c>
      <c r="E16" s="22"/>
      <c r="F16" s="55">
        <v>9230057</v>
      </c>
      <c r="G16" s="52">
        <f>F16</f>
        <v>9230057</v>
      </c>
      <c r="H16" s="8"/>
    </row>
    <row r="17" spans="1:8" ht="25.5" x14ac:dyDescent="0.65">
      <c r="A17" s="28" t="s">
        <v>133</v>
      </c>
      <c r="B17" s="59"/>
      <c r="C17" s="60"/>
      <c r="D17" s="61">
        <f>D7+D15-D16</f>
        <v>15987411.43</v>
      </c>
      <c r="E17" s="59"/>
      <c r="F17" s="60"/>
      <c r="G17" s="61">
        <f>G7+G15-G16</f>
        <v>15029613.41</v>
      </c>
      <c r="H17" s="8"/>
    </row>
    <row r="18" spans="1:8" ht="15" customHeight="1" x14ac:dyDescent="0.5">
      <c r="A18" s="29"/>
      <c r="B18" s="53"/>
      <c r="C18" s="54"/>
      <c r="D18" s="26"/>
      <c r="E18" s="53"/>
      <c r="F18" s="54"/>
      <c r="G18" s="26"/>
    </row>
    <row r="20" spans="1:8" s="5" customFormat="1" x14ac:dyDescent="0.5">
      <c r="A20" s="5" t="s">
        <v>134</v>
      </c>
      <c r="C20" s="7">
        <v>2561</v>
      </c>
      <c r="D20" s="7"/>
      <c r="E20" s="7"/>
      <c r="F20" s="7">
        <v>2560</v>
      </c>
    </row>
    <row r="21" spans="1:8" x14ac:dyDescent="0.5">
      <c r="A21" s="76" t="s">
        <v>274</v>
      </c>
      <c r="C21" s="8">
        <v>1532318.73</v>
      </c>
      <c r="D21" s="8"/>
      <c r="E21" s="8"/>
      <c r="F21" s="98" t="s">
        <v>202</v>
      </c>
    </row>
    <row r="22" spans="1:8" x14ac:dyDescent="0.5">
      <c r="A22" s="76" t="s">
        <v>200</v>
      </c>
      <c r="C22" s="8">
        <v>20874.580000000002</v>
      </c>
      <c r="D22" s="8"/>
      <c r="E22" s="8"/>
      <c r="F22" s="8">
        <v>46766.69</v>
      </c>
    </row>
    <row r="23" spans="1:8" x14ac:dyDescent="0.5">
      <c r="A23" s="76" t="s">
        <v>201</v>
      </c>
      <c r="C23" s="8">
        <v>204475</v>
      </c>
      <c r="D23" s="8"/>
      <c r="E23" s="8"/>
      <c r="F23" s="8">
        <v>211495</v>
      </c>
    </row>
    <row r="24" spans="1:8" x14ac:dyDescent="0.5">
      <c r="A24" s="76" t="s">
        <v>275</v>
      </c>
      <c r="C24" s="98">
        <v>20800</v>
      </c>
      <c r="D24" s="8"/>
      <c r="E24" s="8"/>
      <c r="F24" s="8">
        <v>716605.68</v>
      </c>
    </row>
    <row r="25" spans="1:8" x14ac:dyDescent="0.5">
      <c r="A25" s="76" t="s">
        <v>276</v>
      </c>
      <c r="C25" s="98" t="s">
        <v>202</v>
      </c>
      <c r="D25" s="8"/>
      <c r="E25" s="8"/>
      <c r="F25" s="8">
        <v>4352521.5599999996</v>
      </c>
    </row>
    <row r="26" spans="1:8" x14ac:dyDescent="0.5">
      <c r="A26" s="76" t="s">
        <v>277</v>
      </c>
      <c r="C26" s="8">
        <f>D17-C21-C22-C23-C24</f>
        <v>14208943.119999999</v>
      </c>
      <c r="D26" s="8"/>
      <c r="E26" s="8"/>
      <c r="F26" s="8">
        <f>G17-F22-F23-F24-F25</f>
        <v>9702224.4800000004</v>
      </c>
    </row>
    <row r="27" spans="1:8" ht="24" thickBot="1" x14ac:dyDescent="0.55000000000000004">
      <c r="C27" s="63">
        <f>SUM(C21:C26)</f>
        <v>15987411.43</v>
      </c>
      <c r="F27" s="63">
        <f>SUM(F21:F26)</f>
        <v>15029613.41</v>
      </c>
    </row>
    <row r="28" spans="1:8" ht="24" thickTop="1" x14ac:dyDescent="0.5"/>
    <row r="29" spans="1:8" x14ac:dyDescent="0.5">
      <c r="C29" s="7">
        <v>2561</v>
      </c>
      <c r="D29" s="7"/>
      <c r="E29" s="7"/>
      <c r="F29" s="7">
        <v>2560</v>
      </c>
    </row>
    <row r="30" spans="1:8" x14ac:dyDescent="0.5">
      <c r="A30" s="1" t="s">
        <v>135</v>
      </c>
      <c r="C30" s="133" t="s">
        <v>202</v>
      </c>
      <c r="D30" s="8"/>
      <c r="E30" s="8"/>
      <c r="F30" s="8">
        <v>4352521.5599999996</v>
      </c>
    </row>
    <row r="31" spans="1:8" x14ac:dyDescent="0.5">
      <c r="A31" s="62" t="s">
        <v>136</v>
      </c>
    </row>
  </sheetData>
  <mergeCells count="5">
    <mergeCell ref="E6:G6"/>
    <mergeCell ref="B6:D6"/>
    <mergeCell ref="A1:G1"/>
    <mergeCell ref="A2:G2"/>
    <mergeCell ref="A3:G3"/>
  </mergeCells>
  <pageMargins left="0.15748031496062992" right="0.11811023622047245" top="0.74803149606299213" bottom="0.74803149606299213" header="0.31496062992125984" footer="0.31496062992125984"/>
  <pageSetup paperSize="9"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view="pageBreakPreview" zoomScale="78" zoomScaleSheetLayoutView="78" workbookViewId="0">
      <selection sqref="A1:H36"/>
    </sheetView>
  </sheetViews>
  <sheetFormatPr defaultRowHeight="23.25" x14ac:dyDescent="0.5"/>
  <cols>
    <col min="1" max="1" width="16.25" style="1" customWidth="1"/>
    <col min="2" max="2" width="15" style="1" customWidth="1"/>
    <col min="3" max="3" width="45" style="1" customWidth="1"/>
    <col min="4" max="4" width="12.625" style="1" customWidth="1"/>
    <col min="5" max="6" width="12.125" style="1" customWidth="1"/>
    <col min="7" max="7" width="10" style="1" customWidth="1"/>
    <col min="8" max="8" width="11.5" style="1" customWidth="1"/>
    <col min="9" max="16384" width="9" style="1"/>
  </cols>
  <sheetData>
    <row r="1" spans="1:8" x14ac:dyDescent="0.5">
      <c r="A1" s="182" t="s">
        <v>213</v>
      </c>
      <c r="B1" s="182"/>
      <c r="C1" s="182"/>
      <c r="D1" s="182"/>
      <c r="E1" s="182"/>
      <c r="F1" s="182"/>
      <c r="G1" s="182"/>
      <c r="H1" s="182"/>
    </row>
    <row r="2" spans="1:8" x14ac:dyDescent="0.5">
      <c r="A2" s="182" t="s">
        <v>45</v>
      </c>
      <c r="B2" s="182"/>
      <c r="C2" s="182"/>
      <c r="D2" s="182"/>
      <c r="E2" s="182"/>
      <c r="F2" s="182"/>
      <c r="G2" s="182"/>
      <c r="H2" s="182"/>
    </row>
    <row r="3" spans="1:8" x14ac:dyDescent="0.5">
      <c r="A3" s="182" t="s">
        <v>73</v>
      </c>
      <c r="B3" s="182"/>
      <c r="C3" s="182"/>
      <c r="D3" s="182"/>
      <c r="E3" s="182"/>
      <c r="F3" s="182"/>
      <c r="G3" s="182"/>
      <c r="H3" s="182"/>
    </row>
    <row r="4" spans="1:8" x14ac:dyDescent="0.5">
      <c r="A4" s="96"/>
      <c r="B4" s="96"/>
      <c r="C4" s="96"/>
      <c r="D4" s="96"/>
      <c r="E4" s="96"/>
      <c r="F4" s="96"/>
      <c r="G4" s="96"/>
      <c r="H4" s="96"/>
    </row>
    <row r="5" spans="1:8" s="5" customFormat="1" x14ac:dyDescent="0.5">
      <c r="A5" s="5" t="s">
        <v>137</v>
      </c>
    </row>
    <row r="6" spans="1:8" s="5" customFormat="1" x14ac:dyDescent="0.5">
      <c r="A6" s="5" t="s">
        <v>24</v>
      </c>
    </row>
    <row r="7" spans="1:8" s="64" customFormat="1" ht="46.5" x14ac:dyDescent="0.2">
      <c r="A7" s="20" t="s">
        <v>109</v>
      </c>
      <c r="B7" s="20" t="s">
        <v>110</v>
      </c>
      <c r="C7" s="20" t="s">
        <v>86</v>
      </c>
      <c r="D7" s="65" t="s">
        <v>142</v>
      </c>
      <c r="E7" s="20" t="s">
        <v>138</v>
      </c>
      <c r="F7" s="20" t="s">
        <v>139</v>
      </c>
      <c r="G7" s="20" t="s">
        <v>140</v>
      </c>
      <c r="H7" s="20" t="s">
        <v>141</v>
      </c>
    </row>
    <row r="8" spans="1:8" s="64" customFormat="1" ht="24" customHeight="1" x14ac:dyDescent="0.45">
      <c r="A8" s="128" t="s">
        <v>192</v>
      </c>
      <c r="B8" s="139" t="s">
        <v>193</v>
      </c>
      <c r="C8" s="127" t="s">
        <v>284</v>
      </c>
      <c r="D8" s="130">
        <v>866078</v>
      </c>
      <c r="E8" s="130">
        <v>862521.56</v>
      </c>
      <c r="F8" s="130">
        <v>862521.56</v>
      </c>
      <c r="G8" s="97"/>
      <c r="H8" s="97"/>
    </row>
    <row r="9" spans="1:8" s="64" customFormat="1" ht="24" customHeight="1" x14ac:dyDescent="0.45">
      <c r="A9" s="132" t="s">
        <v>289</v>
      </c>
      <c r="B9" s="132" t="s">
        <v>289</v>
      </c>
      <c r="C9" s="127" t="s">
        <v>285</v>
      </c>
      <c r="D9" s="130">
        <v>1014000</v>
      </c>
      <c r="E9" s="130">
        <v>890000</v>
      </c>
      <c r="F9" s="130">
        <v>887909</v>
      </c>
      <c r="G9" s="97"/>
      <c r="H9" s="97"/>
    </row>
    <row r="10" spans="1:8" s="64" customFormat="1" ht="24" customHeight="1" x14ac:dyDescent="0.45">
      <c r="A10" s="132" t="s">
        <v>289</v>
      </c>
      <c r="B10" s="132" t="s">
        <v>289</v>
      </c>
      <c r="C10" s="127" t="s">
        <v>286</v>
      </c>
      <c r="D10" s="130">
        <v>1094971</v>
      </c>
      <c r="E10" s="130">
        <v>960000</v>
      </c>
      <c r="F10" s="130">
        <v>960000</v>
      </c>
      <c r="G10" s="97"/>
      <c r="H10" s="97"/>
    </row>
    <row r="11" spans="1:8" s="64" customFormat="1" ht="24" customHeight="1" x14ac:dyDescent="0.45">
      <c r="A11" s="132" t="s">
        <v>289</v>
      </c>
      <c r="B11" s="132" t="s">
        <v>289</v>
      </c>
      <c r="C11" s="127" t="s">
        <v>287</v>
      </c>
      <c r="D11" s="130">
        <v>1094971</v>
      </c>
      <c r="E11" s="130">
        <v>950000</v>
      </c>
      <c r="F11" s="130">
        <v>950000</v>
      </c>
      <c r="G11" s="97"/>
      <c r="H11" s="97"/>
    </row>
    <row r="12" spans="1:8" s="64" customFormat="1" ht="24" customHeight="1" x14ac:dyDescent="0.45">
      <c r="A12" s="132" t="s">
        <v>289</v>
      </c>
      <c r="B12" s="132" t="s">
        <v>289</v>
      </c>
      <c r="C12" s="127" t="s">
        <v>288</v>
      </c>
      <c r="D12" s="130">
        <v>691579</v>
      </c>
      <c r="E12" s="130">
        <v>690000</v>
      </c>
      <c r="F12" s="130">
        <v>690000</v>
      </c>
      <c r="G12" s="97"/>
      <c r="H12" s="97"/>
    </row>
    <row r="13" spans="1:8" s="64" customFormat="1" ht="24" customHeight="1" x14ac:dyDescent="0.45">
      <c r="A13" s="132" t="s">
        <v>289</v>
      </c>
      <c r="B13" s="132" t="s">
        <v>289</v>
      </c>
      <c r="C13" s="140" t="s">
        <v>290</v>
      </c>
      <c r="D13" s="141">
        <v>592931</v>
      </c>
      <c r="E13" s="130">
        <v>589000</v>
      </c>
      <c r="F13" s="130">
        <v>589000</v>
      </c>
      <c r="G13" s="97"/>
      <c r="H13" s="97"/>
    </row>
    <row r="14" spans="1:8" s="64" customFormat="1" ht="24" customHeight="1" x14ac:dyDescent="0.45">
      <c r="A14" s="132" t="s">
        <v>289</v>
      </c>
      <c r="B14" s="132" t="s">
        <v>289</v>
      </c>
      <c r="C14" s="142" t="s">
        <v>291</v>
      </c>
      <c r="D14" s="141">
        <v>475179</v>
      </c>
      <c r="E14" s="130">
        <v>473000</v>
      </c>
      <c r="F14" s="130">
        <v>473000</v>
      </c>
      <c r="G14" s="97"/>
      <c r="H14" s="97"/>
    </row>
    <row r="15" spans="1:8" s="64" customFormat="1" ht="24" customHeight="1" x14ac:dyDescent="0.45">
      <c r="A15" s="132" t="s">
        <v>289</v>
      </c>
      <c r="B15" s="132" t="s">
        <v>289</v>
      </c>
      <c r="C15" s="142" t="s">
        <v>292</v>
      </c>
      <c r="D15" s="141">
        <v>1482578</v>
      </c>
      <c r="E15" s="130">
        <v>897004</v>
      </c>
      <c r="F15" s="130">
        <v>897004</v>
      </c>
      <c r="G15" s="97"/>
      <c r="H15" s="97"/>
    </row>
    <row r="16" spans="1:8" ht="24" customHeight="1" x14ac:dyDescent="0.5">
      <c r="A16" s="132" t="s">
        <v>289</v>
      </c>
      <c r="B16" s="132" t="s">
        <v>289</v>
      </c>
      <c r="C16" s="140" t="s">
        <v>293</v>
      </c>
      <c r="D16" s="141">
        <v>888949</v>
      </c>
      <c r="E16" s="130">
        <v>880000</v>
      </c>
      <c r="F16" s="130">
        <v>880000</v>
      </c>
      <c r="G16" s="33"/>
      <c r="H16" s="33"/>
    </row>
    <row r="17" spans="1:8" ht="24" customHeight="1" x14ac:dyDescent="0.5">
      <c r="A17" s="132" t="s">
        <v>289</v>
      </c>
      <c r="B17" s="132" t="s">
        <v>289</v>
      </c>
      <c r="C17" s="143" t="s">
        <v>294</v>
      </c>
      <c r="D17" s="141">
        <v>725896</v>
      </c>
      <c r="E17" s="130">
        <v>718856.33</v>
      </c>
      <c r="F17" s="130">
        <v>718856.33</v>
      </c>
      <c r="G17" s="33"/>
      <c r="H17" s="33"/>
    </row>
    <row r="18" spans="1:8" s="5" customFormat="1" ht="24" customHeight="1" x14ac:dyDescent="0.5">
      <c r="A18" s="189" t="s">
        <v>66</v>
      </c>
      <c r="B18" s="190"/>
      <c r="C18" s="191"/>
      <c r="D18" s="36">
        <f>SUM(D16:D17)</f>
        <v>1614845</v>
      </c>
      <c r="E18" s="36">
        <f>SUM(E16:E17)</f>
        <v>1598856.33</v>
      </c>
      <c r="F18" s="36">
        <f>SUM(F8:F17)</f>
        <v>7908290.8900000006</v>
      </c>
      <c r="G18" s="36">
        <f>SUM(G16:G17)</f>
        <v>0</v>
      </c>
      <c r="H18" s="36">
        <f>SUM(H16:H17)</f>
        <v>0</v>
      </c>
    </row>
    <row r="19" spans="1:8" s="5" customFormat="1" ht="24" customHeight="1" x14ac:dyDescent="0.5">
      <c r="A19" s="15"/>
      <c r="B19" s="15"/>
      <c r="C19" s="15"/>
      <c r="D19" s="60"/>
      <c r="E19" s="60"/>
      <c r="F19" s="60"/>
      <c r="G19" s="60"/>
      <c r="H19" s="60"/>
    </row>
    <row r="20" spans="1:8" s="5" customFormat="1" ht="24" customHeight="1" x14ac:dyDescent="0.5">
      <c r="A20" s="15"/>
      <c r="B20" s="15"/>
      <c r="C20" s="15"/>
      <c r="D20" s="60"/>
      <c r="E20" s="60"/>
      <c r="F20" s="60"/>
      <c r="G20" s="60"/>
      <c r="H20" s="60"/>
    </row>
    <row r="21" spans="1:8" s="5" customFormat="1" ht="24" customHeight="1" x14ac:dyDescent="0.5">
      <c r="A21" s="15"/>
      <c r="B21" s="15"/>
      <c r="C21" s="15"/>
      <c r="D21" s="60"/>
      <c r="E21" s="60"/>
      <c r="F21" s="60"/>
      <c r="G21" s="60"/>
      <c r="H21" s="60"/>
    </row>
    <row r="22" spans="1:8" s="5" customFormat="1" ht="24" customHeight="1" x14ac:dyDescent="0.5">
      <c r="A22" s="15"/>
      <c r="B22" s="15"/>
      <c r="C22" s="15"/>
      <c r="D22" s="60"/>
      <c r="E22" s="60"/>
      <c r="F22" s="60"/>
      <c r="G22" s="60"/>
      <c r="H22" s="60"/>
    </row>
    <row r="23" spans="1:8" s="5" customFormat="1" ht="26.25" customHeight="1" x14ac:dyDescent="0.5">
      <c r="A23" s="5" t="s">
        <v>25</v>
      </c>
    </row>
    <row r="24" spans="1:8" s="64" customFormat="1" ht="45" customHeight="1" x14ac:dyDescent="0.2">
      <c r="A24" s="20" t="s">
        <v>109</v>
      </c>
      <c r="B24" s="20" t="s">
        <v>110</v>
      </c>
      <c r="C24" s="20" t="s">
        <v>86</v>
      </c>
      <c r="D24" s="65" t="s">
        <v>142</v>
      </c>
      <c r="E24" s="20" t="s">
        <v>138</v>
      </c>
      <c r="F24" s="20" t="s">
        <v>139</v>
      </c>
      <c r="G24" s="20" t="s">
        <v>140</v>
      </c>
      <c r="H24" s="20" t="s">
        <v>141</v>
      </c>
    </row>
    <row r="25" spans="1:8" ht="21" customHeight="1" x14ac:dyDescent="0.5">
      <c r="A25" s="128" t="s">
        <v>192</v>
      </c>
      <c r="B25" s="139" t="s">
        <v>193</v>
      </c>
      <c r="C25" s="127" t="s">
        <v>278</v>
      </c>
      <c r="D25" s="129">
        <v>886091</v>
      </c>
      <c r="E25" s="129">
        <v>883000</v>
      </c>
      <c r="F25" s="129">
        <v>883000</v>
      </c>
      <c r="G25" s="33"/>
      <c r="H25" s="82"/>
    </row>
    <row r="26" spans="1:8" ht="21" customHeight="1" x14ac:dyDescent="0.5">
      <c r="A26" s="81" t="s">
        <v>289</v>
      </c>
      <c r="B26" s="81" t="s">
        <v>289</v>
      </c>
      <c r="C26" s="127" t="s">
        <v>279</v>
      </c>
      <c r="D26" s="129">
        <v>1411095</v>
      </c>
      <c r="E26" s="129">
        <v>1407000</v>
      </c>
      <c r="F26" s="129">
        <v>1407000</v>
      </c>
      <c r="G26" s="33"/>
      <c r="H26" s="82"/>
    </row>
    <row r="27" spans="1:8" ht="21" customHeight="1" x14ac:dyDescent="0.5">
      <c r="A27" s="81" t="s">
        <v>289</v>
      </c>
      <c r="B27" s="81" t="s">
        <v>289</v>
      </c>
      <c r="C27" s="127" t="s">
        <v>280</v>
      </c>
      <c r="D27" s="129">
        <v>1489238</v>
      </c>
      <c r="E27" s="129">
        <v>1484500</v>
      </c>
      <c r="F27" s="129">
        <v>1484500</v>
      </c>
      <c r="G27" s="33"/>
      <c r="H27" s="82"/>
    </row>
    <row r="28" spans="1:8" ht="21" customHeight="1" x14ac:dyDescent="0.5">
      <c r="A28" s="81" t="s">
        <v>289</v>
      </c>
      <c r="B28" s="81" t="s">
        <v>289</v>
      </c>
      <c r="C28" s="127" t="s">
        <v>281</v>
      </c>
      <c r="D28" s="129">
        <v>1489238</v>
      </c>
      <c r="E28" s="129">
        <v>1485238</v>
      </c>
      <c r="F28" s="129">
        <v>1485238</v>
      </c>
      <c r="G28" s="33"/>
      <c r="H28" s="82"/>
    </row>
    <row r="29" spans="1:8" ht="21" customHeight="1" x14ac:dyDescent="0.5">
      <c r="A29" s="81" t="s">
        <v>289</v>
      </c>
      <c r="B29" s="81" t="s">
        <v>289</v>
      </c>
      <c r="C29" s="116" t="s">
        <v>282</v>
      </c>
      <c r="D29" s="129">
        <v>1916985</v>
      </c>
      <c r="E29" s="129">
        <v>1910985</v>
      </c>
      <c r="F29" s="129">
        <v>1910985</v>
      </c>
      <c r="G29" s="33"/>
      <c r="H29" s="82"/>
    </row>
    <row r="30" spans="1:8" ht="21" customHeight="1" x14ac:dyDescent="0.5">
      <c r="A30" s="81" t="s">
        <v>289</v>
      </c>
      <c r="B30" s="81" t="s">
        <v>289</v>
      </c>
      <c r="C30" s="127" t="s">
        <v>283</v>
      </c>
      <c r="D30" s="130">
        <v>2067334</v>
      </c>
      <c r="E30" s="130">
        <v>2059334</v>
      </c>
      <c r="F30" s="130">
        <v>2059334</v>
      </c>
      <c r="G30" s="33"/>
      <c r="H30" s="82"/>
    </row>
    <row r="31" spans="1:8" ht="21" customHeight="1" x14ac:dyDescent="0.5">
      <c r="A31" s="81" t="s">
        <v>289</v>
      </c>
      <c r="B31" s="81" t="s">
        <v>289</v>
      </c>
      <c r="C31" s="127" t="s">
        <v>284</v>
      </c>
      <c r="D31" s="130">
        <v>866078</v>
      </c>
      <c r="E31" s="130">
        <v>862521.56</v>
      </c>
      <c r="F31" s="115" t="s">
        <v>202</v>
      </c>
      <c r="G31" s="130">
        <v>862521.56</v>
      </c>
      <c r="H31" s="83"/>
    </row>
    <row r="32" spans="1:8" ht="21" customHeight="1" x14ac:dyDescent="0.5">
      <c r="A32" s="81" t="s">
        <v>289</v>
      </c>
      <c r="B32" s="81" t="s">
        <v>289</v>
      </c>
      <c r="C32" s="127" t="s">
        <v>285</v>
      </c>
      <c r="D32" s="130">
        <v>1014000</v>
      </c>
      <c r="E32" s="130">
        <v>890000</v>
      </c>
      <c r="F32" s="115" t="s">
        <v>202</v>
      </c>
      <c r="G32" s="130">
        <v>890000</v>
      </c>
      <c r="H32" s="82"/>
    </row>
    <row r="33" spans="1:8" ht="21" customHeight="1" x14ac:dyDescent="0.5">
      <c r="A33" s="81" t="s">
        <v>289</v>
      </c>
      <c r="B33" s="81" t="s">
        <v>289</v>
      </c>
      <c r="C33" s="127" t="s">
        <v>286</v>
      </c>
      <c r="D33" s="130">
        <v>1094971</v>
      </c>
      <c r="E33" s="130">
        <v>960000</v>
      </c>
      <c r="F33" s="115" t="s">
        <v>202</v>
      </c>
      <c r="G33" s="130">
        <v>960000</v>
      </c>
      <c r="H33" s="82"/>
    </row>
    <row r="34" spans="1:8" ht="21" customHeight="1" x14ac:dyDescent="0.5">
      <c r="A34" s="81" t="s">
        <v>289</v>
      </c>
      <c r="B34" s="81" t="s">
        <v>289</v>
      </c>
      <c r="C34" s="127" t="s">
        <v>287</v>
      </c>
      <c r="D34" s="130">
        <v>1094971</v>
      </c>
      <c r="E34" s="130">
        <v>950000</v>
      </c>
      <c r="F34" s="115" t="s">
        <v>202</v>
      </c>
      <c r="G34" s="130">
        <v>950000</v>
      </c>
      <c r="H34" s="82"/>
    </row>
    <row r="35" spans="1:8" ht="21" customHeight="1" x14ac:dyDescent="0.5">
      <c r="A35" s="81" t="s">
        <v>289</v>
      </c>
      <c r="B35" s="81" t="s">
        <v>289</v>
      </c>
      <c r="C35" s="127" t="s">
        <v>288</v>
      </c>
      <c r="D35" s="130">
        <v>691579</v>
      </c>
      <c r="E35" s="130">
        <v>690000</v>
      </c>
      <c r="F35" s="115" t="s">
        <v>202</v>
      </c>
      <c r="G35" s="130">
        <v>690000</v>
      </c>
      <c r="H35" s="33"/>
    </row>
    <row r="36" spans="1:8" s="5" customFormat="1" ht="23.25" customHeight="1" x14ac:dyDescent="0.5">
      <c r="A36" s="205" t="s">
        <v>66</v>
      </c>
      <c r="B36" s="206"/>
      <c r="C36" s="207"/>
      <c r="D36" s="69">
        <f>SUM(D25:D35)</f>
        <v>14021580</v>
      </c>
      <c r="E36" s="69">
        <f>SUM(E25:E35)</f>
        <v>13582578.560000001</v>
      </c>
      <c r="F36" s="69">
        <f>SUM(F25:F35)</f>
        <v>9230057</v>
      </c>
      <c r="G36" s="69">
        <f>SUM(G25:G35)</f>
        <v>4352521.5600000005</v>
      </c>
      <c r="H36" s="36">
        <f>SUM(H25:H35)</f>
        <v>0</v>
      </c>
    </row>
  </sheetData>
  <mergeCells count="5">
    <mergeCell ref="A18:C18"/>
    <mergeCell ref="A36:C36"/>
    <mergeCell ref="A1:H1"/>
    <mergeCell ref="A2:H2"/>
    <mergeCell ref="A3:H3"/>
  </mergeCells>
  <pageMargins left="0.23622047244094491" right="0.15748031496062992" top="0.19685039370078741" bottom="3.937007874015748E-2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view="pageBreakPreview" zoomScale="60" workbookViewId="0">
      <selection sqref="A1:H19"/>
    </sheetView>
  </sheetViews>
  <sheetFormatPr defaultRowHeight="23.25" x14ac:dyDescent="0.5"/>
  <cols>
    <col min="1" max="1" width="15.125" style="1" customWidth="1"/>
    <col min="2" max="2" width="15.375" style="1" customWidth="1"/>
    <col min="3" max="3" width="29.5" style="1" customWidth="1"/>
    <col min="4" max="4" width="14.5" style="1" customWidth="1"/>
    <col min="5" max="8" width="13.5" style="1" customWidth="1"/>
    <col min="9" max="16384" width="9" style="1"/>
  </cols>
  <sheetData>
    <row r="1" spans="1:8" x14ac:dyDescent="0.5">
      <c r="A1" s="182" t="s">
        <v>213</v>
      </c>
      <c r="B1" s="182"/>
      <c r="C1" s="182"/>
      <c r="D1" s="182"/>
      <c r="E1" s="182"/>
      <c r="F1" s="182"/>
      <c r="G1" s="182"/>
      <c r="H1" s="182"/>
    </row>
    <row r="2" spans="1:8" x14ac:dyDescent="0.5">
      <c r="A2" s="182" t="s">
        <v>45</v>
      </c>
      <c r="B2" s="182"/>
      <c r="C2" s="182"/>
      <c r="D2" s="182"/>
      <c r="E2" s="182"/>
      <c r="F2" s="182"/>
      <c r="G2" s="182"/>
      <c r="H2" s="182"/>
    </row>
    <row r="3" spans="1:8" x14ac:dyDescent="0.5">
      <c r="A3" s="182" t="s">
        <v>73</v>
      </c>
      <c r="B3" s="182"/>
      <c r="C3" s="182"/>
      <c r="D3" s="182"/>
      <c r="E3" s="182"/>
      <c r="F3" s="182"/>
      <c r="G3" s="182"/>
      <c r="H3" s="182"/>
    </row>
    <row r="4" spans="1:8" ht="15" customHeight="1" x14ac:dyDescent="0.5"/>
    <row r="5" spans="1:8" s="5" customFormat="1" x14ac:dyDescent="0.5">
      <c r="A5" s="5" t="s">
        <v>198</v>
      </c>
    </row>
    <row r="6" spans="1:8" s="5" customFormat="1" x14ac:dyDescent="0.5">
      <c r="A6" s="5" t="s">
        <v>24</v>
      </c>
    </row>
    <row r="7" spans="1:8" s="64" customFormat="1" ht="46.5" x14ac:dyDescent="0.2">
      <c r="A7" s="20" t="s">
        <v>109</v>
      </c>
      <c r="B7" s="20" t="s">
        <v>110</v>
      </c>
      <c r="C7" s="20" t="s">
        <v>86</v>
      </c>
      <c r="D7" s="65" t="s">
        <v>142</v>
      </c>
      <c r="E7" s="20" t="s">
        <v>138</v>
      </c>
      <c r="F7" s="20" t="s">
        <v>139</v>
      </c>
      <c r="G7" s="20" t="s">
        <v>140</v>
      </c>
      <c r="H7" s="20" t="s">
        <v>141</v>
      </c>
    </row>
    <row r="8" spans="1:8" x14ac:dyDescent="0.5">
      <c r="A8" s="42"/>
      <c r="B8" s="42"/>
      <c r="C8" s="42"/>
      <c r="D8" s="33"/>
      <c r="E8" s="33"/>
      <c r="F8" s="33"/>
      <c r="G8" s="33"/>
      <c r="H8" s="33"/>
    </row>
    <row r="9" spans="1:8" x14ac:dyDescent="0.5">
      <c r="A9" s="42"/>
      <c r="B9" s="42"/>
      <c r="C9" s="42"/>
      <c r="D9" s="33"/>
      <c r="E9" s="33"/>
      <c r="F9" s="33"/>
      <c r="G9" s="33"/>
      <c r="H9" s="33"/>
    </row>
    <row r="10" spans="1:8" x14ac:dyDescent="0.5">
      <c r="A10" s="42"/>
      <c r="B10" s="42"/>
      <c r="C10" s="42"/>
      <c r="D10" s="33"/>
      <c r="E10" s="33"/>
      <c r="F10" s="33"/>
      <c r="G10" s="33"/>
      <c r="H10" s="33"/>
    </row>
    <row r="11" spans="1:8" x14ac:dyDescent="0.5">
      <c r="A11" s="42"/>
      <c r="B11" s="42"/>
      <c r="C11" s="42"/>
      <c r="D11" s="33"/>
      <c r="E11" s="33"/>
      <c r="F11" s="33"/>
      <c r="G11" s="33"/>
      <c r="H11" s="33"/>
    </row>
    <row r="12" spans="1:8" s="5" customFormat="1" x14ac:dyDescent="0.5">
      <c r="A12" s="189" t="s">
        <v>66</v>
      </c>
      <c r="B12" s="190"/>
      <c r="C12" s="191"/>
      <c r="D12" s="36">
        <f>SUM(D8:D11)</f>
        <v>0</v>
      </c>
      <c r="E12" s="36">
        <f>SUM(E8:E11)</f>
        <v>0</v>
      </c>
      <c r="F12" s="36">
        <f>SUM(F8:F11)</f>
        <v>0</v>
      </c>
      <c r="G12" s="36">
        <f>SUM(G8:G11)</f>
        <v>0</v>
      </c>
      <c r="H12" s="36">
        <f>SUM(H8:H11)</f>
        <v>0</v>
      </c>
    </row>
    <row r="13" spans="1:8" s="5" customFormat="1" ht="31.5" customHeight="1" x14ac:dyDescent="0.5">
      <c r="A13" s="5" t="s">
        <v>25</v>
      </c>
    </row>
    <row r="14" spans="1:8" s="64" customFormat="1" ht="45" customHeight="1" x14ac:dyDescent="0.2">
      <c r="A14" s="20" t="s">
        <v>109</v>
      </c>
      <c r="B14" s="20" t="s">
        <v>110</v>
      </c>
      <c r="C14" s="20" t="s">
        <v>86</v>
      </c>
      <c r="D14" s="65" t="s">
        <v>142</v>
      </c>
      <c r="E14" s="20" t="s">
        <v>138</v>
      </c>
      <c r="F14" s="20" t="s">
        <v>139</v>
      </c>
      <c r="G14" s="20" t="s">
        <v>140</v>
      </c>
      <c r="H14" s="20" t="s">
        <v>141</v>
      </c>
    </row>
    <row r="15" spans="1:8" ht="23.25" customHeight="1" x14ac:dyDescent="0.5">
      <c r="A15" s="42"/>
      <c r="B15" s="42"/>
      <c r="C15" s="42"/>
      <c r="D15" s="33"/>
      <c r="E15" s="33"/>
      <c r="F15" s="33"/>
      <c r="G15" s="33"/>
      <c r="H15" s="33"/>
    </row>
    <row r="16" spans="1:8" ht="23.25" customHeight="1" x14ac:dyDescent="0.5">
      <c r="A16" s="42"/>
      <c r="B16" s="42"/>
      <c r="C16" s="42"/>
      <c r="D16" s="33"/>
      <c r="E16" s="33"/>
      <c r="F16" s="33"/>
      <c r="G16" s="33"/>
      <c r="H16" s="33"/>
    </row>
    <row r="17" spans="1:8" ht="23.25" customHeight="1" x14ac:dyDescent="0.5">
      <c r="A17" s="42"/>
      <c r="B17" s="42"/>
      <c r="C17" s="42"/>
      <c r="D17" s="33"/>
      <c r="E17" s="33"/>
      <c r="F17" s="33"/>
      <c r="G17" s="33"/>
      <c r="H17" s="33"/>
    </row>
    <row r="18" spans="1:8" ht="23.25" customHeight="1" x14ac:dyDescent="0.5">
      <c r="A18" s="42"/>
      <c r="B18" s="42"/>
      <c r="C18" s="42"/>
      <c r="D18" s="33"/>
      <c r="E18" s="33"/>
      <c r="F18" s="33"/>
      <c r="G18" s="33"/>
      <c r="H18" s="33"/>
    </row>
    <row r="19" spans="1:8" s="5" customFormat="1" ht="23.25" customHeight="1" x14ac:dyDescent="0.5">
      <c r="A19" s="189" t="s">
        <v>66</v>
      </c>
      <c r="B19" s="190"/>
      <c r="C19" s="191"/>
      <c r="D19" s="36">
        <f>SUM(D15:D18)</f>
        <v>0</v>
      </c>
      <c r="E19" s="36">
        <f>SUM(E15:E18)</f>
        <v>0</v>
      </c>
      <c r="F19" s="36">
        <f>SUM(F15:F18)</f>
        <v>0</v>
      </c>
      <c r="G19" s="36">
        <f>SUM(G15:G18)</f>
        <v>0</v>
      </c>
      <c r="H19" s="36">
        <f>SUM(H15:H18)</f>
        <v>0</v>
      </c>
    </row>
  </sheetData>
  <mergeCells count="5">
    <mergeCell ref="A1:H1"/>
    <mergeCell ref="A2:H2"/>
    <mergeCell ref="A3:H3"/>
    <mergeCell ref="A12:C12"/>
    <mergeCell ref="A19:C19"/>
  </mergeCells>
  <pageMargins left="0.45" right="0.39" top="0.74803149606299213" bottom="0.39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view="pageBreakPreview" topLeftCell="A8" zoomScaleSheetLayoutView="100" workbookViewId="0">
      <selection sqref="A1:Q34"/>
    </sheetView>
  </sheetViews>
  <sheetFormatPr defaultRowHeight="21" x14ac:dyDescent="0.45"/>
  <cols>
    <col min="1" max="1" width="26.5" style="66" customWidth="1"/>
    <col min="2" max="2" width="10.875" style="66" customWidth="1"/>
    <col min="3" max="3" width="10.5" style="66" customWidth="1"/>
    <col min="4" max="4" width="9.75" style="66" customWidth="1"/>
    <col min="5" max="5" width="10.25" style="66" customWidth="1"/>
    <col min="6" max="6" width="11.5" style="66" customWidth="1"/>
    <col min="7" max="7" width="10.5" style="66" customWidth="1"/>
    <col min="8" max="8" width="9" style="66" customWidth="1"/>
    <col min="9" max="9" width="9.75" style="66" customWidth="1"/>
    <col min="10" max="11" width="9.375" style="66" customWidth="1"/>
    <col min="12" max="12" width="10" style="66" customWidth="1"/>
    <col min="13" max="13" width="8.75" style="66" customWidth="1"/>
    <col min="14" max="14" width="9.375" style="66" customWidth="1"/>
    <col min="15" max="15" width="10" style="66" customWidth="1"/>
    <col min="16" max="16" width="7.75" style="66" customWidth="1"/>
    <col min="17" max="17" width="11.125" style="66" customWidth="1"/>
    <col min="18" max="16384" width="9" style="66"/>
  </cols>
  <sheetData>
    <row r="1" spans="1:17" ht="23.25" x14ac:dyDescent="0.5">
      <c r="A1" s="182" t="s">
        <v>213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</row>
    <row r="2" spans="1:17" ht="23.25" x14ac:dyDescent="0.5">
      <c r="A2" s="182" t="s">
        <v>145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</row>
    <row r="3" spans="1:17" ht="23.25" x14ac:dyDescent="0.5">
      <c r="A3" s="209" t="s">
        <v>171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</row>
    <row r="4" spans="1:17" s="72" customFormat="1" ht="74.25" customHeight="1" x14ac:dyDescent="0.4">
      <c r="A4" s="71" t="s">
        <v>146</v>
      </c>
      <c r="B4" s="71" t="s">
        <v>143</v>
      </c>
      <c r="C4" s="71" t="s">
        <v>147</v>
      </c>
      <c r="D4" s="71" t="s">
        <v>316</v>
      </c>
      <c r="E4" s="71" t="s">
        <v>204</v>
      </c>
      <c r="F4" s="71" t="s">
        <v>66</v>
      </c>
      <c r="G4" s="71" t="s">
        <v>148</v>
      </c>
      <c r="H4" s="71" t="s">
        <v>149</v>
      </c>
      <c r="I4" s="71" t="s">
        <v>150</v>
      </c>
      <c r="J4" s="71" t="s">
        <v>151</v>
      </c>
      <c r="K4" s="71" t="s">
        <v>152</v>
      </c>
      <c r="L4" s="71" t="s">
        <v>153</v>
      </c>
      <c r="M4" s="71" t="s">
        <v>154</v>
      </c>
      <c r="N4" s="71" t="s">
        <v>155</v>
      </c>
      <c r="O4" s="71" t="s">
        <v>156</v>
      </c>
      <c r="P4" s="71" t="s">
        <v>157</v>
      </c>
      <c r="Q4" s="71" t="s">
        <v>144</v>
      </c>
    </row>
    <row r="5" spans="1:17" ht="18.75" customHeight="1" x14ac:dyDescent="0.45">
      <c r="A5" s="70" t="s">
        <v>158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7" ht="18.75" customHeight="1" x14ac:dyDescent="0.45">
      <c r="A6" s="67" t="s">
        <v>144</v>
      </c>
      <c r="B6" s="67">
        <v>7787030</v>
      </c>
      <c r="C6" s="67">
        <f>SUM(G6:Q6)</f>
        <v>6975402</v>
      </c>
      <c r="D6" s="67"/>
      <c r="E6" s="67"/>
      <c r="F6" s="67">
        <f t="shared" ref="F6:F15" si="0">SUM(C6:E6)</f>
        <v>6975402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>
        <v>6975402</v>
      </c>
    </row>
    <row r="7" spans="1:17" ht="18.75" customHeight="1" x14ac:dyDescent="0.45">
      <c r="A7" s="67" t="s">
        <v>159</v>
      </c>
      <c r="B7" s="67">
        <v>2504220</v>
      </c>
      <c r="C7" s="67">
        <f>SUM(G7:Q7)</f>
        <v>2225520</v>
      </c>
      <c r="D7" s="67"/>
      <c r="E7" s="67"/>
      <c r="F7" s="67">
        <f t="shared" si="0"/>
        <v>2225520</v>
      </c>
      <c r="G7" s="67">
        <v>2225520</v>
      </c>
      <c r="H7" s="67"/>
      <c r="I7" s="67"/>
      <c r="J7" s="67"/>
      <c r="K7" s="67"/>
      <c r="L7" s="67"/>
      <c r="M7" s="67"/>
      <c r="N7" s="67"/>
      <c r="O7" s="67"/>
      <c r="P7" s="67"/>
      <c r="Q7" s="67"/>
    </row>
    <row r="8" spans="1:17" ht="18.75" customHeight="1" x14ac:dyDescent="0.45">
      <c r="A8" s="67" t="s">
        <v>203</v>
      </c>
      <c r="B8" s="67">
        <v>9337680</v>
      </c>
      <c r="C8" s="67">
        <f>SUM(G8:Q8)</f>
        <v>7352848</v>
      </c>
      <c r="D8" s="67"/>
      <c r="E8" s="67"/>
      <c r="F8" s="67">
        <f t="shared" si="0"/>
        <v>7352848</v>
      </c>
      <c r="G8" s="67">
        <v>3575243</v>
      </c>
      <c r="H8" s="67">
        <v>232680</v>
      </c>
      <c r="I8" s="67">
        <v>2426833</v>
      </c>
      <c r="J8" s="67"/>
      <c r="K8" s="67"/>
      <c r="L8" s="67">
        <v>849112</v>
      </c>
      <c r="M8" s="67">
        <v>268980</v>
      </c>
      <c r="N8" s="67"/>
      <c r="O8" s="67"/>
      <c r="P8" s="67"/>
      <c r="Q8" s="67"/>
    </row>
    <row r="9" spans="1:17" ht="18.75" customHeight="1" x14ac:dyDescent="0.45">
      <c r="A9" s="67" t="s">
        <v>160</v>
      </c>
      <c r="B9" s="67">
        <v>658000</v>
      </c>
      <c r="C9" s="67">
        <f>SUM(G9:Q9)</f>
        <v>139244</v>
      </c>
      <c r="D9" s="67"/>
      <c r="E9" s="67"/>
      <c r="F9" s="67">
        <f t="shared" si="0"/>
        <v>139244</v>
      </c>
      <c r="G9" s="67">
        <v>76644</v>
      </c>
      <c r="H9" s="67">
        <v>25000</v>
      </c>
      <c r="I9" s="67">
        <v>33400</v>
      </c>
      <c r="J9" s="67"/>
      <c r="K9" s="67"/>
      <c r="L9" s="67">
        <v>4200</v>
      </c>
      <c r="M9" s="67"/>
      <c r="N9" s="67"/>
      <c r="O9" s="67"/>
      <c r="P9" s="67"/>
      <c r="Q9" s="67"/>
    </row>
    <row r="10" spans="1:17" ht="18.75" customHeight="1" x14ac:dyDescent="0.45">
      <c r="A10" s="67" t="s">
        <v>161</v>
      </c>
      <c r="B10" s="67">
        <v>5388200</v>
      </c>
      <c r="C10" s="67">
        <f>SUM(G10:Q10)-D10</f>
        <v>2706211.1</v>
      </c>
      <c r="D10" s="67">
        <v>10000</v>
      </c>
      <c r="E10" s="67"/>
      <c r="F10" s="67">
        <f t="shared" si="0"/>
        <v>2716211.1</v>
      </c>
      <c r="G10" s="67">
        <v>745731.1</v>
      </c>
      <c r="H10" s="67">
        <v>53764</v>
      </c>
      <c r="I10" s="67">
        <v>1409213</v>
      </c>
      <c r="J10" s="67">
        <v>13125</v>
      </c>
      <c r="K10" s="67"/>
      <c r="L10" s="67">
        <v>165845</v>
      </c>
      <c r="M10" s="67">
        <v>17414</v>
      </c>
      <c r="N10" s="67">
        <v>311119</v>
      </c>
      <c r="O10" s="67"/>
      <c r="P10" s="67"/>
      <c r="Q10" s="67"/>
    </row>
    <row r="11" spans="1:17" ht="18.75" customHeight="1" x14ac:dyDescent="0.45">
      <c r="A11" s="67" t="s">
        <v>162</v>
      </c>
      <c r="B11" s="67">
        <v>3306240</v>
      </c>
      <c r="C11" s="67">
        <f>SUM(G11:Q11)-D11</f>
        <v>1662695.6800000002</v>
      </c>
      <c r="D11" s="67">
        <v>816642.6</v>
      </c>
      <c r="E11" s="67"/>
      <c r="F11" s="67">
        <f t="shared" si="0"/>
        <v>2479338.2800000003</v>
      </c>
      <c r="G11" s="67">
        <v>278998</v>
      </c>
      <c r="H11" s="67"/>
      <c r="I11" s="67">
        <f>1047905.48+816642.6</f>
        <v>1864548.08</v>
      </c>
      <c r="J11" s="67"/>
      <c r="K11" s="67"/>
      <c r="L11" s="67">
        <v>335792.2</v>
      </c>
      <c r="M11" s="67"/>
      <c r="N11" s="67"/>
      <c r="O11" s="67"/>
      <c r="P11" s="67"/>
      <c r="Q11" s="67"/>
    </row>
    <row r="12" spans="1:17" ht="18.75" customHeight="1" x14ac:dyDescent="0.45">
      <c r="A12" s="67" t="s">
        <v>163</v>
      </c>
      <c r="B12" s="67">
        <v>500000</v>
      </c>
      <c r="C12" s="67">
        <f>SUM(G12:Q12)</f>
        <v>286760.27</v>
      </c>
      <c r="D12" s="67"/>
      <c r="E12" s="67"/>
      <c r="F12" s="67">
        <f t="shared" si="0"/>
        <v>286760.27</v>
      </c>
      <c r="G12" s="67">
        <v>176334.91</v>
      </c>
      <c r="H12" s="67"/>
      <c r="I12" s="67"/>
      <c r="J12" s="67"/>
      <c r="K12" s="67"/>
      <c r="L12" s="67">
        <v>110425.36</v>
      </c>
      <c r="M12" s="67"/>
      <c r="N12" s="67"/>
      <c r="O12" s="67"/>
      <c r="P12" s="67"/>
      <c r="Q12" s="67"/>
    </row>
    <row r="13" spans="1:17" ht="18.75" customHeight="1" x14ac:dyDescent="0.45">
      <c r="A13" s="67" t="s">
        <v>165</v>
      </c>
      <c r="B13" s="67">
        <v>571600</v>
      </c>
      <c r="C13" s="67">
        <f>SUM(G13:Q13)</f>
        <v>301590</v>
      </c>
      <c r="D13" s="67"/>
      <c r="E13" s="67"/>
      <c r="F13" s="67">
        <f t="shared" si="0"/>
        <v>301590</v>
      </c>
      <c r="G13" s="67">
        <v>162140</v>
      </c>
      <c r="H13" s="67"/>
      <c r="I13" s="67">
        <v>42450</v>
      </c>
      <c r="J13" s="67"/>
      <c r="K13" s="67"/>
      <c r="L13" s="67">
        <v>97000</v>
      </c>
      <c r="M13" s="67"/>
      <c r="N13" s="67"/>
      <c r="O13" s="67"/>
      <c r="P13" s="67"/>
      <c r="Q13" s="67"/>
    </row>
    <row r="14" spans="1:17" ht="18.75" customHeight="1" x14ac:dyDescent="0.45">
      <c r="A14" s="67" t="s">
        <v>164</v>
      </c>
      <c r="B14" s="67">
        <v>5519050</v>
      </c>
      <c r="C14" s="67">
        <f>SUM(G14:Q14)-E14-D14</f>
        <v>947000</v>
      </c>
      <c r="D14" s="67">
        <v>4323050</v>
      </c>
      <c r="E14" s="67">
        <v>3518526</v>
      </c>
      <c r="F14" s="67">
        <f t="shared" si="0"/>
        <v>8788576</v>
      </c>
      <c r="G14" s="67">
        <v>619000</v>
      </c>
      <c r="H14" s="67"/>
      <c r="I14" s="67">
        <v>100000</v>
      </c>
      <c r="J14" s="67"/>
      <c r="K14" s="67"/>
      <c r="L14" s="67">
        <v>4296526</v>
      </c>
      <c r="M14" s="67"/>
      <c r="N14" s="67"/>
      <c r="O14" s="67">
        <v>3773050</v>
      </c>
      <c r="P14" s="67"/>
      <c r="Q14" s="67"/>
    </row>
    <row r="15" spans="1:17" ht="18.75" customHeight="1" x14ac:dyDescent="0.45">
      <c r="A15" s="67" t="s">
        <v>166</v>
      </c>
      <c r="B15" s="67">
        <v>2799000</v>
      </c>
      <c r="C15" s="67">
        <f>SUM(G15:Q15)</f>
        <v>2750000</v>
      </c>
      <c r="D15" s="67"/>
      <c r="E15" s="67"/>
      <c r="F15" s="67">
        <f t="shared" si="0"/>
        <v>2750000</v>
      </c>
      <c r="G15" s="67"/>
      <c r="H15" s="67"/>
      <c r="I15" s="67">
        <v>2750000</v>
      </c>
      <c r="J15" s="67"/>
      <c r="K15" s="67"/>
      <c r="L15" s="67"/>
      <c r="M15" s="67"/>
      <c r="N15" s="67"/>
      <c r="O15" s="67"/>
      <c r="P15" s="67"/>
      <c r="Q15" s="67"/>
    </row>
    <row r="16" spans="1:17" ht="18.75" customHeight="1" x14ac:dyDescent="0.45">
      <c r="A16" s="68" t="s">
        <v>167</v>
      </c>
      <c r="B16" s="69">
        <f t="shared" ref="B16:Q16" si="1">SUM(B6:B15)</f>
        <v>38371020</v>
      </c>
      <c r="C16" s="69">
        <f t="shared" si="1"/>
        <v>25347271.050000001</v>
      </c>
      <c r="D16" s="69">
        <f t="shared" si="1"/>
        <v>5149692.5999999996</v>
      </c>
      <c r="E16" s="69">
        <f t="shared" si="1"/>
        <v>3518526</v>
      </c>
      <c r="F16" s="69">
        <f t="shared" si="1"/>
        <v>34015489.650000006</v>
      </c>
      <c r="G16" s="69">
        <f t="shared" si="1"/>
        <v>7859611.0099999998</v>
      </c>
      <c r="H16" s="69">
        <f t="shared" si="1"/>
        <v>311444</v>
      </c>
      <c r="I16" s="69">
        <f t="shared" si="1"/>
        <v>8626444.0800000001</v>
      </c>
      <c r="J16" s="69">
        <f t="shared" si="1"/>
        <v>13125</v>
      </c>
      <c r="K16" s="69">
        <f t="shared" si="1"/>
        <v>0</v>
      </c>
      <c r="L16" s="69">
        <f t="shared" si="1"/>
        <v>5858900.5600000005</v>
      </c>
      <c r="M16" s="69">
        <f t="shared" si="1"/>
        <v>286394</v>
      </c>
      <c r="N16" s="69">
        <f t="shared" si="1"/>
        <v>311119</v>
      </c>
      <c r="O16" s="69">
        <f t="shared" si="1"/>
        <v>3773050</v>
      </c>
      <c r="P16" s="69">
        <f t="shared" si="1"/>
        <v>0</v>
      </c>
      <c r="Q16" s="69">
        <f t="shared" si="1"/>
        <v>6975402</v>
      </c>
    </row>
    <row r="17" spans="1:17" ht="18.75" customHeight="1" x14ac:dyDescent="0.45">
      <c r="A17" s="70" t="s">
        <v>168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1:17" ht="18.75" customHeight="1" x14ac:dyDescent="0.45">
      <c r="A18" s="138" t="s">
        <v>309</v>
      </c>
      <c r="B18" s="67">
        <v>318000</v>
      </c>
      <c r="C18" s="67">
        <v>446819.72</v>
      </c>
      <c r="D18" s="67"/>
      <c r="E18" s="67"/>
      <c r="F18" s="67">
        <v>446819.72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1:17" ht="18.75" customHeight="1" x14ac:dyDescent="0.45">
      <c r="A19" s="138" t="s">
        <v>310</v>
      </c>
      <c r="B19" s="67">
        <v>344700</v>
      </c>
      <c r="C19" s="67">
        <v>69272.429999999993</v>
      </c>
      <c r="D19" s="67"/>
      <c r="E19" s="67"/>
      <c r="F19" s="67">
        <v>69272.429999999993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1:17" ht="18.75" customHeight="1" x14ac:dyDescent="0.45">
      <c r="A20" s="138" t="s">
        <v>311</v>
      </c>
      <c r="B20" s="67">
        <v>200000</v>
      </c>
      <c r="C20" s="67">
        <v>301202.40999999997</v>
      </c>
      <c r="D20" s="67"/>
      <c r="E20" s="67"/>
      <c r="F20" s="67">
        <v>301202.40999999997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1:17" ht="18.75" customHeight="1" x14ac:dyDescent="0.45">
      <c r="A21" s="138" t="s">
        <v>312</v>
      </c>
      <c r="B21" s="67">
        <v>45000</v>
      </c>
      <c r="C21" s="67">
        <v>80615</v>
      </c>
      <c r="D21" s="67">
        <v>5165</v>
      </c>
      <c r="E21" s="67"/>
      <c r="F21" s="67">
        <f>SUM(C21:E21)</f>
        <v>85780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17" ht="18.75" customHeight="1" x14ac:dyDescent="0.45">
      <c r="A22" s="138" t="s">
        <v>313</v>
      </c>
      <c r="B22" s="67">
        <v>101000</v>
      </c>
      <c r="C22" s="67">
        <v>80015</v>
      </c>
      <c r="D22" s="67"/>
      <c r="E22" s="67"/>
      <c r="F22" s="67">
        <v>80015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17" ht="18.75" customHeight="1" x14ac:dyDescent="0.45">
      <c r="A23" s="138" t="s">
        <v>314</v>
      </c>
      <c r="B23" s="67">
        <v>18271000</v>
      </c>
      <c r="C23" s="67">
        <v>23168383.469999999</v>
      </c>
      <c r="D23" s="67"/>
      <c r="E23" s="67"/>
      <c r="F23" s="67">
        <v>23168383.469999999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7" ht="18.75" customHeight="1" x14ac:dyDescent="0.45">
      <c r="A24" s="138" t="s">
        <v>315</v>
      </c>
      <c r="B24" s="67">
        <v>19091320</v>
      </c>
      <c r="C24" s="67">
        <v>18102575</v>
      </c>
      <c r="D24" s="67"/>
      <c r="E24" s="67"/>
      <c r="F24" s="67">
        <v>18102575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17" ht="18.75" customHeight="1" x14ac:dyDescent="0.45">
      <c r="A25" s="67" t="s">
        <v>85</v>
      </c>
      <c r="B25" s="67"/>
      <c r="C25" s="67">
        <v>3518526</v>
      </c>
      <c r="D25" s="67"/>
      <c r="E25" s="67"/>
      <c r="F25" s="67">
        <v>3518526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1:17" s="73" customFormat="1" ht="18.75" customHeight="1" x14ac:dyDescent="0.45">
      <c r="A26" s="68" t="s">
        <v>169</v>
      </c>
      <c r="B26" s="69">
        <f>SUM(B18:B25)</f>
        <v>38371020</v>
      </c>
      <c r="C26" s="69">
        <f>SUM(C18:C25)</f>
        <v>45767409.030000001</v>
      </c>
      <c r="D26" s="69">
        <v>5165</v>
      </c>
      <c r="E26" s="69"/>
      <c r="F26" s="69">
        <f t="shared" ref="F26:Q26" si="2">SUM(F18:F25)</f>
        <v>45772574.030000001</v>
      </c>
      <c r="G26" s="69">
        <f t="shared" si="2"/>
        <v>0</v>
      </c>
      <c r="H26" s="69">
        <f t="shared" si="2"/>
        <v>0</v>
      </c>
      <c r="I26" s="69">
        <f t="shared" si="2"/>
        <v>0</v>
      </c>
      <c r="J26" s="69">
        <f t="shared" si="2"/>
        <v>0</v>
      </c>
      <c r="K26" s="69">
        <f t="shared" si="2"/>
        <v>0</v>
      </c>
      <c r="L26" s="69">
        <f t="shared" si="2"/>
        <v>0</v>
      </c>
      <c r="M26" s="69">
        <f t="shared" si="2"/>
        <v>0</v>
      </c>
      <c r="N26" s="69">
        <f t="shared" si="2"/>
        <v>0</v>
      </c>
      <c r="O26" s="69">
        <f t="shared" si="2"/>
        <v>0</v>
      </c>
      <c r="P26" s="69">
        <f t="shared" si="2"/>
        <v>0</v>
      </c>
      <c r="Q26" s="69">
        <f t="shared" si="2"/>
        <v>0</v>
      </c>
    </row>
    <row r="27" spans="1:17" x14ac:dyDescent="0.45">
      <c r="A27" s="66" t="s">
        <v>170</v>
      </c>
      <c r="F27" s="136">
        <f>F26-F16</f>
        <v>11757084.379999995</v>
      </c>
    </row>
    <row r="31" spans="1:17" x14ac:dyDescent="0.45">
      <c r="C31" s="134" t="s">
        <v>172</v>
      </c>
      <c r="D31" s="134"/>
      <c r="E31" s="134"/>
      <c r="F31" s="134"/>
      <c r="I31" s="208" t="s">
        <v>172</v>
      </c>
      <c r="J31" s="208"/>
      <c r="K31" s="208"/>
      <c r="N31" s="208" t="s">
        <v>172</v>
      </c>
      <c r="O31" s="208"/>
      <c r="P31" s="208"/>
    </row>
    <row r="32" spans="1:17" x14ac:dyDescent="0.45">
      <c r="C32" s="134" t="s">
        <v>214</v>
      </c>
      <c r="D32" s="134"/>
      <c r="E32" s="134"/>
      <c r="F32" s="134"/>
      <c r="I32" s="208" t="s">
        <v>215</v>
      </c>
      <c r="J32" s="208"/>
      <c r="K32" s="208"/>
      <c r="N32" s="208" t="s">
        <v>217</v>
      </c>
      <c r="O32" s="208"/>
      <c r="P32" s="208"/>
    </row>
    <row r="33" spans="3:16" x14ac:dyDescent="0.45">
      <c r="C33" s="134" t="s">
        <v>173</v>
      </c>
      <c r="D33" s="134"/>
      <c r="E33" s="134"/>
      <c r="F33" s="134"/>
      <c r="I33" s="208" t="s">
        <v>216</v>
      </c>
      <c r="J33" s="208"/>
      <c r="K33" s="208"/>
      <c r="N33" s="208" t="s">
        <v>218</v>
      </c>
      <c r="O33" s="208"/>
      <c r="P33" s="208"/>
    </row>
    <row r="34" spans="3:16" x14ac:dyDescent="0.45">
      <c r="N34" s="208"/>
      <c r="O34" s="208"/>
      <c r="P34" s="208"/>
    </row>
  </sheetData>
  <mergeCells count="10">
    <mergeCell ref="I33:K33"/>
    <mergeCell ref="N33:P33"/>
    <mergeCell ref="N34:P34"/>
    <mergeCell ref="A1:Q1"/>
    <mergeCell ref="A2:Q2"/>
    <mergeCell ref="A3:Q3"/>
    <mergeCell ref="I31:K31"/>
    <mergeCell ref="N31:P31"/>
    <mergeCell ref="I32:K32"/>
    <mergeCell ref="N32:P32"/>
  </mergeCells>
  <pageMargins left="0.31496062992125984" right="0.31496062992125984" top="0.62992125984251968" bottom="0.43307086614173229" header="0.31496062992125984" footer="0.31496062992125984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view="pageBreakPreview" zoomScaleSheetLayoutView="100" workbookViewId="0">
      <selection sqref="A1:R34"/>
    </sheetView>
  </sheetViews>
  <sheetFormatPr defaultRowHeight="21" x14ac:dyDescent="0.45"/>
  <cols>
    <col min="1" max="1" width="26.5" style="66" customWidth="1"/>
    <col min="2" max="2" width="10.75" style="66" customWidth="1"/>
    <col min="3" max="3" width="10.5" style="66" customWidth="1"/>
    <col min="4" max="4" width="9.75" style="66" customWidth="1"/>
    <col min="5" max="5" width="10.25" style="66" customWidth="1"/>
    <col min="6" max="6" width="11.125" style="66" customWidth="1"/>
    <col min="7" max="7" width="10" style="66" customWidth="1"/>
    <col min="8" max="8" width="10.5" style="66" customWidth="1"/>
    <col min="9" max="9" width="9" style="66" customWidth="1"/>
    <col min="10" max="10" width="9.75" style="66" customWidth="1"/>
    <col min="11" max="11" width="8.125" style="66" customWidth="1"/>
    <col min="12" max="12" width="7.375" style="66" customWidth="1"/>
    <col min="13" max="13" width="10" style="66" customWidth="1"/>
    <col min="14" max="14" width="8.75" style="66" customWidth="1"/>
    <col min="15" max="15" width="9" style="66" customWidth="1"/>
    <col min="16" max="16" width="10.25" style="66" customWidth="1"/>
    <col min="17" max="17" width="7" style="66" customWidth="1"/>
    <col min="18" max="18" width="10.375" style="66" customWidth="1"/>
    <col min="19" max="16384" width="9" style="66"/>
  </cols>
  <sheetData>
    <row r="1" spans="1:18" ht="23.25" x14ac:dyDescent="0.5">
      <c r="A1" s="182" t="s">
        <v>213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</row>
    <row r="2" spans="1:18" ht="23.25" x14ac:dyDescent="0.5">
      <c r="A2" s="182" t="s">
        <v>174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</row>
    <row r="3" spans="1:18" ht="23.25" x14ac:dyDescent="0.5">
      <c r="A3" s="209" t="s">
        <v>171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</row>
    <row r="4" spans="1:18" s="72" customFormat="1" ht="74.25" customHeight="1" x14ac:dyDescent="0.4">
      <c r="A4" s="71" t="s">
        <v>146</v>
      </c>
      <c r="B4" s="71" t="s">
        <v>143</v>
      </c>
      <c r="C4" s="71" t="s">
        <v>147</v>
      </c>
      <c r="D4" s="71" t="s">
        <v>316</v>
      </c>
      <c r="E4" s="71" t="s">
        <v>204</v>
      </c>
      <c r="F4" s="71" t="s">
        <v>66</v>
      </c>
      <c r="G4" s="71" t="s">
        <v>205</v>
      </c>
      <c r="H4" s="71" t="s">
        <v>148</v>
      </c>
      <c r="I4" s="71" t="s">
        <v>149</v>
      </c>
      <c r="J4" s="71" t="s">
        <v>150</v>
      </c>
      <c r="K4" s="71" t="s">
        <v>151</v>
      </c>
      <c r="L4" s="71" t="s">
        <v>152</v>
      </c>
      <c r="M4" s="71" t="s">
        <v>153</v>
      </c>
      <c r="N4" s="71" t="s">
        <v>154</v>
      </c>
      <c r="O4" s="71" t="s">
        <v>155</v>
      </c>
      <c r="P4" s="71" t="s">
        <v>156</v>
      </c>
      <c r="Q4" s="71" t="s">
        <v>157</v>
      </c>
      <c r="R4" s="71" t="s">
        <v>144</v>
      </c>
    </row>
    <row r="5" spans="1:18" ht="18.75" customHeight="1" x14ac:dyDescent="0.45">
      <c r="A5" s="70" t="s">
        <v>158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18.75" customHeight="1" x14ac:dyDescent="0.45">
      <c r="A6" s="67" t="s">
        <v>144</v>
      </c>
      <c r="B6" s="67">
        <v>7787030</v>
      </c>
      <c r="C6" s="67">
        <f>SUM(H6:R6)</f>
        <v>6975402</v>
      </c>
      <c r="D6" s="67"/>
      <c r="E6" s="67"/>
      <c r="F6" s="67">
        <f t="shared" ref="F6:F15" si="0">SUM(C6:E6)</f>
        <v>6975402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>
        <v>6975402</v>
      </c>
    </row>
    <row r="7" spans="1:18" ht="18.75" customHeight="1" x14ac:dyDescent="0.45">
      <c r="A7" s="67" t="s">
        <v>159</v>
      </c>
      <c r="B7" s="67">
        <v>2504220</v>
      </c>
      <c r="C7" s="67">
        <f t="shared" ref="C7:C15" si="1">SUM(H7:R7)</f>
        <v>2225520</v>
      </c>
      <c r="D7" s="67"/>
      <c r="E7" s="67"/>
      <c r="F7" s="67">
        <f t="shared" si="0"/>
        <v>2225520</v>
      </c>
      <c r="G7" s="67"/>
      <c r="H7" s="67">
        <v>2225520</v>
      </c>
      <c r="I7" s="67"/>
      <c r="J7" s="67"/>
      <c r="K7" s="67"/>
      <c r="L7" s="67"/>
      <c r="M7" s="67"/>
      <c r="N7" s="67"/>
      <c r="O7" s="67"/>
      <c r="P7" s="67"/>
      <c r="Q7" s="67"/>
      <c r="R7" s="67"/>
    </row>
    <row r="8" spans="1:18" ht="18.75" customHeight="1" x14ac:dyDescent="0.45">
      <c r="A8" s="67" t="s">
        <v>203</v>
      </c>
      <c r="B8" s="67">
        <v>9337680</v>
      </c>
      <c r="C8" s="67">
        <f t="shared" si="1"/>
        <v>7352848</v>
      </c>
      <c r="D8" s="67"/>
      <c r="E8" s="67"/>
      <c r="F8" s="67">
        <f t="shared" si="0"/>
        <v>7352848</v>
      </c>
      <c r="G8" s="67"/>
      <c r="H8" s="67">
        <v>3575243</v>
      </c>
      <c r="I8" s="67">
        <v>232680</v>
      </c>
      <c r="J8" s="67">
        <v>2426833</v>
      </c>
      <c r="K8" s="67"/>
      <c r="L8" s="67"/>
      <c r="M8" s="67">
        <v>849112</v>
      </c>
      <c r="N8" s="67">
        <v>268980</v>
      </c>
      <c r="O8" s="67"/>
      <c r="P8" s="67"/>
      <c r="Q8" s="67"/>
      <c r="R8" s="67"/>
    </row>
    <row r="9" spans="1:18" ht="18.75" customHeight="1" x14ac:dyDescent="0.45">
      <c r="A9" s="67" t="s">
        <v>160</v>
      </c>
      <c r="B9" s="67">
        <v>658000</v>
      </c>
      <c r="C9" s="67">
        <f t="shared" si="1"/>
        <v>139244</v>
      </c>
      <c r="D9" s="67"/>
      <c r="E9" s="67"/>
      <c r="F9" s="67">
        <f t="shared" si="0"/>
        <v>139244</v>
      </c>
      <c r="G9" s="67"/>
      <c r="H9" s="67">
        <v>76644</v>
      </c>
      <c r="I9" s="67">
        <v>25000</v>
      </c>
      <c r="J9" s="67">
        <v>33400</v>
      </c>
      <c r="K9" s="67"/>
      <c r="L9" s="67"/>
      <c r="M9" s="67">
        <v>4200</v>
      </c>
      <c r="N9" s="67"/>
      <c r="O9" s="67"/>
      <c r="P9" s="67"/>
      <c r="Q9" s="67"/>
      <c r="R9" s="67"/>
    </row>
    <row r="10" spans="1:18" ht="18.75" customHeight="1" x14ac:dyDescent="0.45">
      <c r="A10" s="67" t="s">
        <v>161</v>
      </c>
      <c r="B10" s="67">
        <v>5388200</v>
      </c>
      <c r="C10" s="67">
        <f>SUM(H10:R10)-D10</f>
        <v>2706211.1</v>
      </c>
      <c r="D10" s="67">
        <v>10000</v>
      </c>
      <c r="E10" s="67"/>
      <c r="F10" s="67">
        <f t="shared" si="0"/>
        <v>2716211.1</v>
      </c>
      <c r="G10" s="67"/>
      <c r="H10" s="67">
        <v>745731.1</v>
      </c>
      <c r="I10" s="67">
        <v>53764</v>
      </c>
      <c r="J10" s="67">
        <v>1409213</v>
      </c>
      <c r="K10" s="67">
        <v>13125</v>
      </c>
      <c r="L10" s="67"/>
      <c r="M10" s="67">
        <v>165845</v>
      </c>
      <c r="N10" s="67">
        <v>17414</v>
      </c>
      <c r="O10" s="67">
        <v>311119</v>
      </c>
      <c r="P10" s="67"/>
      <c r="Q10" s="67"/>
      <c r="R10" s="67"/>
    </row>
    <row r="11" spans="1:18" ht="18.75" customHeight="1" x14ac:dyDescent="0.45">
      <c r="A11" s="67" t="s">
        <v>162</v>
      </c>
      <c r="B11" s="67">
        <v>3306240</v>
      </c>
      <c r="C11" s="67">
        <f>SUM(H11:R11)-D11</f>
        <v>1662695.6800000002</v>
      </c>
      <c r="D11" s="67">
        <v>816642.6</v>
      </c>
      <c r="E11" s="67"/>
      <c r="F11" s="67">
        <f t="shared" si="0"/>
        <v>2479338.2800000003</v>
      </c>
      <c r="G11" s="67"/>
      <c r="H11" s="67">
        <v>278998</v>
      </c>
      <c r="I11" s="67"/>
      <c r="J11" s="67">
        <f>1047905.48+816642.6</f>
        <v>1864548.08</v>
      </c>
      <c r="K11" s="67"/>
      <c r="L11" s="67"/>
      <c r="M11" s="67">
        <v>335792.2</v>
      </c>
      <c r="N11" s="67"/>
      <c r="O11" s="67"/>
      <c r="P11" s="67"/>
      <c r="Q11" s="67"/>
      <c r="R11" s="67"/>
    </row>
    <row r="12" spans="1:18" ht="18.75" customHeight="1" x14ac:dyDescent="0.45">
      <c r="A12" s="67" t="s">
        <v>163</v>
      </c>
      <c r="B12" s="67">
        <v>500000</v>
      </c>
      <c r="C12" s="67">
        <f t="shared" si="1"/>
        <v>286760.27</v>
      </c>
      <c r="D12" s="67"/>
      <c r="E12" s="67"/>
      <c r="F12" s="67">
        <f t="shared" si="0"/>
        <v>286760.27</v>
      </c>
      <c r="G12" s="67"/>
      <c r="H12" s="67">
        <v>176334.91</v>
      </c>
      <c r="I12" s="67"/>
      <c r="J12" s="67"/>
      <c r="K12" s="67"/>
      <c r="L12" s="67"/>
      <c r="M12" s="67">
        <v>110425.36</v>
      </c>
      <c r="N12" s="67"/>
      <c r="O12" s="67"/>
      <c r="P12" s="67"/>
      <c r="Q12" s="67"/>
      <c r="R12" s="67"/>
    </row>
    <row r="13" spans="1:18" ht="18.75" customHeight="1" x14ac:dyDescent="0.45">
      <c r="A13" s="67" t="s">
        <v>165</v>
      </c>
      <c r="B13" s="67">
        <v>571600</v>
      </c>
      <c r="C13" s="67">
        <f t="shared" si="1"/>
        <v>301590</v>
      </c>
      <c r="D13" s="67"/>
      <c r="E13" s="67"/>
      <c r="F13" s="67">
        <f t="shared" si="0"/>
        <v>301590</v>
      </c>
      <c r="G13" s="67"/>
      <c r="H13" s="67">
        <v>162140</v>
      </c>
      <c r="I13" s="67"/>
      <c r="J13" s="67">
        <v>42450</v>
      </c>
      <c r="K13" s="67"/>
      <c r="L13" s="67"/>
      <c r="M13" s="67">
        <v>97000</v>
      </c>
      <c r="N13" s="67"/>
      <c r="O13" s="67"/>
      <c r="P13" s="67"/>
      <c r="Q13" s="67"/>
      <c r="R13" s="67"/>
    </row>
    <row r="14" spans="1:18" ht="18.75" customHeight="1" x14ac:dyDescent="0.45">
      <c r="A14" s="67" t="s">
        <v>164</v>
      </c>
      <c r="B14" s="67">
        <v>5519050</v>
      </c>
      <c r="C14" s="67">
        <f>SUM(H14:R14)-E14-D14-7908290.89</f>
        <v>-6961290.8899999997</v>
      </c>
      <c r="D14" s="67">
        <v>4323050</v>
      </c>
      <c r="E14" s="67">
        <v>3518526</v>
      </c>
      <c r="F14" s="67">
        <f>SUM(H14:P14)</f>
        <v>8788576</v>
      </c>
      <c r="G14" s="67">
        <v>7908290.8899999997</v>
      </c>
      <c r="H14" s="67">
        <v>619000</v>
      </c>
      <c r="I14" s="67"/>
      <c r="J14" s="67">
        <v>100000</v>
      </c>
      <c r="K14" s="67"/>
      <c r="L14" s="67"/>
      <c r="M14" s="67">
        <v>4296526</v>
      </c>
      <c r="N14" s="67"/>
      <c r="O14" s="67"/>
      <c r="P14" s="67">
        <v>3773050</v>
      </c>
      <c r="Q14" s="67"/>
      <c r="R14" s="67"/>
    </row>
    <row r="15" spans="1:18" ht="18.75" customHeight="1" x14ac:dyDescent="0.45">
      <c r="A15" s="67" t="s">
        <v>166</v>
      </c>
      <c r="B15" s="67">
        <v>2799000</v>
      </c>
      <c r="C15" s="67">
        <f t="shared" si="1"/>
        <v>2750000</v>
      </c>
      <c r="D15" s="67"/>
      <c r="E15" s="67"/>
      <c r="F15" s="67">
        <f t="shared" si="0"/>
        <v>2750000</v>
      </c>
      <c r="G15" s="67"/>
      <c r="H15" s="67"/>
      <c r="I15" s="67"/>
      <c r="J15" s="67">
        <v>2750000</v>
      </c>
      <c r="K15" s="67"/>
      <c r="L15" s="67"/>
      <c r="M15" s="67"/>
      <c r="N15" s="67"/>
      <c r="O15" s="67"/>
      <c r="P15" s="67"/>
      <c r="Q15" s="67"/>
      <c r="R15" s="67"/>
    </row>
    <row r="16" spans="1:18" ht="18.75" customHeight="1" x14ac:dyDescent="0.45">
      <c r="A16" s="68" t="s">
        <v>167</v>
      </c>
      <c r="B16" s="69">
        <f t="shared" ref="B16:R16" si="2">SUM(B6:B15)</f>
        <v>38371020</v>
      </c>
      <c r="C16" s="69">
        <f t="shared" si="2"/>
        <v>17438980.16</v>
      </c>
      <c r="D16" s="69">
        <f>SUM(D6:D15)</f>
        <v>5149692.5999999996</v>
      </c>
      <c r="E16" s="69">
        <f t="shared" si="2"/>
        <v>3518526</v>
      </c>
      <c r="F16" s="69">
        <f>SUM(F6:F15)</f>
        <v>34015489.650000006</v>
      </c>
      <c r="G16" s="69">
        <f>SUM(G7:G15)</f>
        <v>7908290.8899999997</v>
      </c>
      <c r="H16" s="69">
        <f t="shared" si="2"/>
        <v>7859611.0099999998</v>
      </c>
      <c r="I16" s="69">
        <f t="shared" si="2"/>
        <v>311444</v>
      </c>
      <c r="J16" s="69">
        <f t="shared" si="2"/>
        <v>8626444.0800000001</v>
      </c>
      <c r="K16" s="69">
        <f t="shared" si="2"/>
        <v>13125</v>
      </c>
      <c r="L16" s="69">
        <f t="shared" si="2"/>
        <v>0</v>
      </c>
      <c r="M16" s="69">
        <f t="shared" si="2"/>
        <v>5858900.5600000005</v>
      </c>
      <c r="N16" s="69">
        <f t="shared" si="2"/>
        <v>286394</v>
      </c>
      <c r="O16" s="69">
        <f t="shared" si="2"/>
        <v>311119</v>
      </c>
      <c r="P16" s="69">
        <f t="shared" si="2"/>
        <v>3773050</v>
      </c>
      <c r="Q16" s="69">
        <f t="shared" si="2"/>
        <v>0</v>
      </c>
      <c r="R16" s="69">
        <f t="shared" si="2"/>
        <v>6975402</v>
      </c>
    </row>
    <row r="17" spans="1:18" ht="18.75" customHeight="1" x14ac:dyDescent="0.45">
      <c r="A17" s="70" t="s">
        <v>168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</row>
    <row r="18" spans="1:18" ht="18.75" customHeight="1" x14ac:dyDescent="0.45">
      <c r="A18" s="138" t="s">
        <v>309</v>
      </c>
      <c r="B18" s="67">
        <v>318000</v>
      </c>
      <c r="C18" s="67">
        <v>446819.72</v>
      </c>
      <c r="D18" s="67"/>
      <c r="E18" s="67"/>
      <c r="F18" s="67">
        <v>446819.72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</row>
    <row r="19" spans="1:18" ht="18.75" customHeight="1" x14ac:dyDescent="0.45">
      <c r="A19" s="138" t="s">
        <v>310</v>
      </c>
      <c r="B19" s="67">
        <v>344700</v>
      </c>
      <c r="C19" s="67">
        <v>69272.429999999993</v>
      </c>
      <c r="D19" s="67"/>
      <c r="E19" s="67"/>
      <c r="F19" s="67">
        <v>69272.429999999993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</row>
    <row r="20" spans="1:18" ht="18.75" customHeight="1" x14ac:dyDescent="0.45">
      <c r="A20" s="138" t="s">
        <v>311</v>
      </c>
      <c r="B20" s="67">
        <v>200000</v>
      </c>
      <c r="C20" s="67">
        <v>301202.40999999997</v>
      </c>
      <c r="D20" s="67"/>
      <c r="E20" s="67"/>
      <c r="F20" s="67">
        <v>301202.40999999997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</row>
    <row r="21" spans="1:18" ht="18.75" customHeight="1" x14ac:dyDescent="0.45">
      <c r="A21" s="138" t="s">
        <v>312</v>
      </c>
      <c r="B21" s="67">
        <v>45000</v>
      </c>
      <c r="C21" s="67">
        <v>80615</v>
      </c>
      <c r="D21" s="67">
        <v>5165</v>
      </c>
      <c r="E21" s="67"/>
      <c r="F21" s="67">
        <f>SUM(C21:E21)</f>
        <v>85780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</row>
    <row r="22" spans="1:18" ht="18.75" customHeight="1" x14ac:dyDescent="0.45">
      <c r="A22" s="138" t="s">
        <v>313</v>
      </c>
      <c r="B22" s="67">
        <v>101000</v>
      </c>
      <c r="C22" s="67">
        <v>80015</v>
      </c>
      <c r="D22" s="67"/>
      <c r="E22" s="67"/>
      <c r="F22" s="67">
        <v>80015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</row>
    <row r="23" spans="1:18" ht="18.75" customHeight="1" x14ac:dyDescent="0.45">
      <c r="A23" s="138" t="s">
        <v>314</v>
      </c>
      <c r="B23" s="67">
        <v>18271000</v>
      </c>
      <c r="C23" s="67">
        <v>23168383.469999999</v>
      </c>
      <c r="D23" s="67"/>
      <c r="E23" s="67"/>
      <c r="F23" s="67">
        <v>23168383.469999999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</row>
    <row r="24" spans="1:18" ht="18.75" customHeight="1" x14ac:dyDescent="0.45">
      <c r="A24" s="138" t="s">
        <v>315</v>
      </c>
      <c r="B24" s="67">
        <v>19091320</v>
      </c>
      <c r="C24" s="67">
        <v>18102575</v>
      </c>
      <c r="D24" s="67"/>
      <c r="E24" s="67"/>
      <c r="F24" s="67">
        <v>18102575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</row>
    <row r="25" spans="1:18" ht="18.75" customHeight="1" x14ac:dyDescent="0.45">
      <c r="A25" s="67" t="s">
        <v>85</v>
      </c>
      <c r="B25" s="67"/>
      <c r="C25" s="67">
        <v>3518526</v>
      </c>
      <c r="D25" s="67"/>
      <c r="E25" s="67"/>
      <c r="F25" s="67">
        <v>3518526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</row>
    <row r="26" spans="1:18" s="73" customFormat="1" ht="18.75" customHeight="1" x14ac:dyDescent="0.45">
      <c r="A26" s="68" t="s">
        <v>169</v>
      </c>
      <c r="B26" s="69">
        <f>SUM(B18:B25)</f>
        <v>38371020</v>
      </c>
      <c r="C26" s="69">
        <f>SUM(C18:C25)</f>
        <v>45767409.030000001</v>
      </c>
      <c r="D26" s="69">
        <v>5165</v>
      </c>
      <c r="E26" s="69"/>
      <c r="F26" s="69">
        <f>SUM(F18:F25)</f>
        <v>45772574.030000001</v>
      </c>
      <c r="G26" s="69"/>
      <c r="H26" s="69">
        <f t="shared" ref="H26:R26" si="3">SUM(H18:H25)</f>
        <v>0</v>
      </c>
      <c r="I26" s="69">
        <f t="shared" si="3"/>
        <v>0</v>
      </c>
      <c r="J26" s="69">
        <f t="shared" si="3"/>
        <v>0</v>
      </c>
      <c r="K26" s="69">
        <f t="shared" si="3"/>
        <v>0</v>
      </c>
      <c r="L26" s="69">
        <f t="shared" si="3"/>
        <v>0</v>
      </c>
      <c r="M26" s="69">
        <f t="shared" si="3"/>
        <v>0</v>
      </c>
      <c r="N26" s="69">
        <f t="shared" si="3"/>
        <v>0</v>
      </c>
      <c r="O26" s="69">
        <f t="shared" si="3"/>
        <v>0</v>
      </c>
      <c r="P26" s="69">
        <f t="shared" si="3"/>
        <v>0</v>
      </c>
      <c r="Q26" s="69">
        <f t="shared" si="3"/>
        <v>0</v>
      </c>
      <c r="R26" s="69">
        <f t="shared" si="3"/>
        <v>0</v>
      </c>
    </row>
    <row r="27" spans="1:18" x14ac:dyDescent="0.45">
      <c r="A27" s="66" t="s">
        <v>170</v>
      </c>
      <c r="F27" s="136">
        <f>F26-F16</f>
        <v>11757084.379999995</v>
      </c>
      <c r="G27" s="137"/>
    </row>
    <row r="31" spans="1:18" x14ac:dyDescent="0.45">
      <c r="C31" s="131" t="s">
        <v>172</v>
      </c>
      <c r="D31" s="131"/>
      <c r="E31" s="131"/>
      <c r="F31" s="131"/>
      <c r="G31" s="131"/>
      <c r="J31" s="208" t="s">
        <v>172</v>
      </c>
      <c r="K31" s="208"/>
      <c r="L31" s="208"/>
      <c r="O31" s="208" t="s">
        <v>172</v>
      </c>
      <c r="P31" s="208"/>
      <c r="Q31" s="208"/>
    </row>
    <row r="32" spans="1:18" x14ac:dyDescent="0.45">
      <c r="C32" s="131" t="s">
        <v>214</v>
      </c>
      <c r="D32" s="131"/>
      <c r="E32" s="131"/>
      <c r="F32" s="131"/>
      <c r="G32" s="131"/>
      <c r="J32" s="208" t="s">
        <v>215</v>
      </c>
      <c r="K32" s="208"/>
      <c r="L32" s="208"/>
      <c r="O32" s="208" t="s">
        <v>217</v>
      </c>
      <c r="P32" s="208"/>
      <c r="Q32" s="208"/>
    </row>
    <row r="33" spans="3:17" x14ac:dyDescent="0.45">
      <c r="C33" s="131" t="s">
        <v>173</v>
      </c>
      <c r="D33" s="131"/>
      <c r="E33" s="131"/>
      <c r="F33" s="131"/>
      <c r="G33" s="131"/>
      <c r="J33" s="208" t="s">
        <v>216</v>
      </c>
      <c r="K33" s="208"/>
      <c r="L33" s="208"/>
      <c r="O33" s="208" t="s">
        <v>218</v>
      </c>
      <c r="P33" s="208"/>
      <c r="Q33" s="208"/>
    </row>
    <row r="34" spans="3:17" x14ac:dyDescent="0.45">
      <c r="O34" s="208"/>
      <c r="P34" s="208"/>
      <c r="Q34" s="208"/>
    </row>
  </sheetData>
  <mergeCells count="10">
    <mergeCell ref="J33:L33"/>
    <mergeCell ref="O33:Q33"/>
    <mergeCell ref="O34:Q34"/>
    <mergeCell ref="A1:R1"/>
    <mergeCell ref="A2:R2"/>
    <mergeCell ref="A3:R3"/>
    <mergeCell ref="J31:L31"/>
    <mergeCell ref="O31:Q31"/>
    <mergeCell ref="J32:L32"/>
    <mergeCell ref="O32:Q32"/>
  </mergeCells>
  <pageMargins left="0.31496062992125984" right="0.31496062992125984" top="0.62992125984251968" bottom="0.43307086614173229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opLeftCell="A22" workbookViewId="0">
      <selection activeCell="J31" sqref="J31"/>
    </sheetView>
  </sheetViews>
  <sheetFormatPr defaultRowHeight="23.25" x14ac:dyDescent="0.5"/>
  <cols>
    <col min="1" max="1" width="42.875" style="1" customWidth="1"/>
    <col min="2" max="2" width="9" style="7"/>
    <col min="3" max="3" width="3" style="7" customWidth="1"/>
    <col min="4" max="4" width="13.625" style="1" customWidth="1"/>
    <col min="5" max="5" width="5" style="1" customWidth="1"/>
    <col min="6" max="6" width="13.625" style="1" customWidth="1"/>
    <col min="7" max="16384" width="9" style="1"/>
  </cols>
  <sheetData>
    <row r="1" spans="1:6" x14ac:dyDescent="0.5">
      <c r="A1" s="182" t="s">
        <v>213</v>
      </c>
      <c r="B1" s="182"/>
      <c r="C1" s="182"/>
      <c r="D1" s="182"/>
      <c r="E1" s="182"/>
      <c r="F1" s="182"/>
    </row>
    <row r="2" spans="1:6" x14ac:dyDescent="0.5">
      <c r="A2" s="182" t="s">
        <v>0</v>
      </c>
      <c r="B2" s="182"/>
      <c r="C2" s="182"/>
      <c r="D2" s="182"/>
      <c r="E2" s="182"/>
      <c r="F2" s="182"/>
    </row>
    <row r="3" spans="1:6" x14ac:dyDescent="0.5">
      <c r="A3" s="182" t="s">
        <v>1</v>
      </c>
      <c r="B3" s="182"/>
      <c r="C3" s="182"/>
      <c r="D3" s="182"/>
      <c r="E3" s="182"/>
      <c r="F3" s="182"/>
    </row>
    <row r="5" spans="1:6" x14ac:dyDescent="0.5">
      <c r="B5" s="7" t="s">
        <v>23</v>
      </c>
      <c r="D5" s="7" t="s">
        <v>24</v>
      </c>
      <c r="E5" s="7"/>
      <c r="F5" s="7" t="s">
        <v>25</v>
      </c>
    </row>
    <row r="6" spans="1:6" s="5" customFormat="1" ht="33" customHeight="1" thickBot="1" x14ac:dyDescent="0.55000000000000004">
      <c r="A6" s="5" t="s">
        <v>27</v>
      </c>
      <c r="B6" s="7">
        <v>2</v>
      </c>
      <c r="C6" s="7"/>
      <c r="D6" s="12">
        <f>หมายเหตุ2!E29</f>
        <v>10555915.960000001</v>
      </c>
      <c r="E6" s="10"/>
      <c r="F6" s="12">
        <v>10468910.189999999</v>
      </c>
    </row>
    <row r="7" spans="1:6" s="5" customFormat="1" x14ac:dyDescent="0.5">
      <c r="A7" s="5" t="s">
        <v>28</v>
      </c>
      <c r="B7" s="7"/>
      <c r="C7" s="7"/>
      <c r="D7" s="11"/>
      <c r="E7" s="11"/>
      <c r="F7" s="11"/>
    </row>
    <row r="8" spans="1:6" s="5" customFormat="1" x14ac:dyDescent="0.5">
      <c r="A8" s="6" t="s">
        <v>29</v>
      </c>
      <c r="B8" s="7"/>
      <c r="C8" s="7"/>
    </row>
    <row r="9" spans="1:6" x14ac:dyDescent="0.5">
      <c r="A9" s="3" t="s">
        <v>30</v>
      </c>
      <c r="B9" s="7">
        <v>15</v>
      </c>
      <c r="D9" s="8">
        <f>'หมายเหตุ 15'!G17</f>
        <v>5149692.5999999996</v>
      </c>
      <c r="E9" s="8"/>
      <c r="F9" s="8">
        <v>2057661.76</v>
      </c>
    </row>
    <row r="10" spans="1:6" x14ac:dyDescent="0.5">
      <c r="A10" s="3" t="s">
        <v>31</v>
      </c>
      <c r="B10" s="7">
        <v>16</v>
      </c>
      <c r="D10" s="8">
        <v>0</v>
      </c>
      <c r="E10" s="8"/>
      <c r="F10" s="8">
        <v>0</v>
      </c>
    </row>
    <row r="11" spans="1:6" x14ac:dyDescent="0.5">
      <c r="A11" s="3" t="s">
        <v>32</v>
      </c>
      <c r="D11" s="8">
        <v>0</v>
      </c>
      <c r="E11" s="8"/>
      <c r="F11" s="8">
        <v>0</v>
      </c>
    </row>
    <row r="12" spans="1:6" x14ac:dyDescent="0.5">
      <c r="A12" s="3" t="s">
        <v>33</v>
      </c>
      <c r="B12" s="7">
        <v>17</v>
      </c>
      <c r="D12" s="8">
        <f>'หมายเหตุ17,18'!G19</f>
        <v>3210418.39</v>
      </c>
      <c r="E12" s="8"/>
      <c r="F12" s="8">
        <v>2870287.47</v>
      </c>
    </row>
    <row r="13" spans="1:6" x14ac:dyDescent="0.5">
      <c r="A13" s="3" t="s">
        <v>34</v>
      </c>
      <c r="B13" s="7">
        <v>18</v>
      </c>
      <c r="D13" s="8">
        <v>0</v>
      </c>
      <c r="E13" s="8"/>
      <c r="F13" s="8">
        <v>0</v>
      </c>
    </row>
    <row r="14" spans="1:6" x14ac:dyDescent="0.5">
      <c r="A14" s="4" t="s">
        <v>35</v>
      </c>
      <c r="D14" s="17">
        <f>SUM(D8:D13)</f>
        <v>8360110.9900000002</v>
      </c>
      <c r="E14" s="10"/>
      <c r="F14" s="17">
        <f>SUM(F8:F13)</f>
        <v>4927949.2300000004</v>
      </c>
    </row>
    <row r="15" spans="1:6" x14ac:dyDescent="0.5">
      <c r="A15" s="6" t="s">
        <v>36</v>
      </c>
      <c r="D15" s="8"/>
      <c r="E15" s="8"/>
      <c r="F15" s="8"/>
    </row>
    <row r="16" spans="1:6" x14ac:dyDescent="0.5">
      <c r="A16" s="3" t="s">
        <v>37</v>
      </c>
      <c r="B16" s="7">
        <v>19</v>
      </c>
      <c r="D16" s="102" t="s">
        <v>202</v>
      </c>
      <c r="E16" s="8"/>
      <c r="F16" s="102" t="s">
        <v>202</v>
      </c>
    </row>
    <row r="17" spans="1:6" x14ac:dyDescent="0.5">
      <c r="A17" s="3" t="s">
        <v>38</v>
      </c>
      <c r="B17" s="7">
        <v>20</v>
      </c>
      <c r="D17" s="125">
        <v>0</v>
      </c>
      <c r="E17" s="8"/>
      <c r="F17" s="102" t="s">
        <v>202</v>
      </c>
    </row>
    <row r="18" spans="1:6" s="5" customFormat="1" x14ac:dyDescent="0.5">
      <c r="A18" s="4" t="s">
        <v>39</v>
      </c>
      <c r="B18" s="7"/>
      <c r="C18" s="7"/>
      <c r="D18" s="17">
        <f>SUM(D16:D17)</f>
        <v>0</v>
      </c>
      <c r="E18" s="10"/>
      <c r="F18" s="17">
        <f>SUM(F16:F17)</f>
        <v>0</v>
      </c>
    </row>
    <row r="19" spans="1:6" x14ac:dyDescent="0.5">
      <c r="A19" s="6" t="s">
        <v>40</v>
      </c>
      <c r="D19" s="17">
        <f>D14+D18</f>
        <v>8360110.9900000002</v>
      </c>
      <c r="E19" s="10"/>
      <c r="F19" s="17">
        <f>F14+F18</f>
        <v>4927949.2300000004</v>
      </c>
    </row>
    <row r="20" spans="1:6" s="16" customFormat="1" x14ac:dyDescent="0.5">
      <c r="A20" s="14"/>
      <c r="B20" s="15"/>
      <c r="C20" s="15"/>
      <c r="D20" s="13"/>
      <c r="E20" s="13"/>
      <c r="F20" s="13"/>
    </row>
    <row r="21" spans="1:6" s="16" customFormat="1" x14ac:dyDescent="0.5">
      <c r="A21" s="5" t="s">
        <v>41</v>
      </c>
      <c r="B21" s="15"/>
      <c r="C21" s="15"/>
      <c r="D21" s="13"/>
      <c r="E21" s="13"/>
      <c r="F21" s="13"/>
    </row>
    <row r="22" spans="1:6" s="16" customFormat="1" x14ac:dyDescent="0.5">
      <c r="A22" s="2" t="s">
        <v>41</v>
      </c>
      <c r="B22" s="15">
        <v>21</v>
      </c>
      <c r="C22" s="15"/>
      <c r="D22" s="13">
        <v>15987411.43</v>
      </c>
      <c r="E22" s="13"/>
      <c r="F22" s="13">
        <v>15029613.41</v>
      </c>
    </row>
    <row r="23" spans="1:6" s="16" customFormat="1" x14ac:dyDescent="0.5">
      <c r="A23" s="2" t="s">
        <v>42</v>
      </c>
      <c r="B23" s="15">
        <v>22</v>
      </c>
      <c r="C23" s="15"/>
      <c r="D23" s="13">
        <v>22759246.120000001</v>
      </c>
      <c r="E23" s="13"/>
      <c r="F23" s="13">
        <v>19819975.02</v>
      </c>
    </row>
    <row r="24" spans="1:6" s="16" customFormat="1" x14ac:dyDescent="0.5">
      <c r="A24" s="6" t="s">
        <v>43</v>
      </c>
      <c r="B24" s="15"/>
      <c r="C24" s="15"/>
      <c r="D24" s="17">
        <f>SUM(D22:D23)</f>
        <v>38746657.549999997</v>
      </c>
      <c r="E24" s="10"/>
      <c r="F24" s="17">
        <f>SUM(F22:F23)</f>
        <v>34849588.43</v>
      </c>
    </row>
    <row r="25" spans="1:6" s="5" customFormat="1" ht="24" thickBot="1" x14ac:dyDescent="0.55000000000000004">
      <c r="A25" s="5" t="s">
        <v>44</v>
      </c>
      <c r="B25" s="7"/>
      <c r="C25" s="7"/>
      <c r="D25" s="9">
        <f>D19+D24</f>
        <v>47106768.539999999</v>
      </c>
      <c r="E25" s="10"/>
      <c r="F25" s="9">
        <f>F19+F24</f>
        <v>39777537.659999996</v>
      </c>
    </row>
    <row r="27" spans="1:6" x14ac:dyDescent="0.5">
      <c r="A27" s="5" t="s">
        <v>26</v>
      </c>
    </row>
    <row r="28" spans="1:6" x14ac:dyDescent="0.5">
      <c r="A28" s="5"/>
    </row>
    <row r="33" spans="4:6" ht="27" customHeight="1" x14ac:dyDescent="0.5">
      <c r="D33" s="183"/>
      <c r="E33" s="183"/>
      <c r="F33" s="183"/>
    </row>
  </sheetData>
  <mergeCells count="4">
    <mergeCell ref="A1:F1"/>
    <mergeCell ref="A2:F2"/>
    <mergeCell ref="A3:F3"/>
    <mergeCell ref="D33:F33"/>
  </mergeCells>
  <pageMargins left="0.74803149606299213" right="0.39370078740157483" top="0.55118110236220474" bottom="0.47244094488188981" header="0.31496062992125984" footer="0.31496062992125984"/>
  <pageSetup paperSize="9" scale="9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34" workbookViewId="0">
      <selection activeCell="E47" sqref="E47"/>
    </sheetView>
  </sheetViews>
  <sheetFormatPr defaultRowHeight="23.25" x14ac:dyDescent="0.5"/>
  <cols>
    <col min="1" max="1" width="6.625" customWidth="1"/>
    <col min="2" max="3" width="9" style="88"/>
    <col min="4" max="4" width="41.25" style="88" customWidth="1"/>
    <col min="5" max="5" width="13.375" style="88" customWidth="1"/>
    <col min="6" max="6" width="9.875" style="88" bestFit="1" customWidth="1"/>
  </cols>
  <sheetData>
    <row r="1" spans="1:5" x14ac:dyDescent="0.5">
      <c r="E1" s="149" t="s">
        <v>342</v>
      </c>
    </row>
    <row r="2" spans="1:5" x14ac:dyDescent="0.5">
      <c r="A2" s="210" t="s">
        <v>206</v>
      </c>
      <c r="B2" s="210"/>
      <c r="C2" s="210"/>
      <c r="D2" s="210"/>
      <c r="E2" s="210"/>
    </row>
    <row r="3" spans="1:5" x14ac:dyDescent="0.5">
      <c r="B3" s="88" t="s">
        <v>70</v>
      </c>
    </row>
    <row r="4" spans="1:5" x14ac:dyDescent="0.5">
      <c r="B4" s="93" t="s">
        <v>207</v>
      </c>
    </row>
    <row r="6" spans="1:5" x14ac:dyDescent="0.5">
      <c r="B6" s="88" t="s">
        <v>208</v>
      </c>
      <c r="E6" s="89">
        <v>9500</v>
      </c>
    </row>
    <row r="7" spans="1:5" x14ac:dyDescent="0.5">
      <c r="B7" s="88" t="s">
        <v>317</v>
      </c>
      <c r="E7" s="89">
        <v>31150</v>
      </c>
    </row>
    <row r="8" spans="1:5" x14ac:dyDescent="0.5">
      <c r="B8" s="88" t="s">
        <v>318</v>
      </c>
      <c r="E8" s="89">
        <v>28000</v>
      </c>
    </row>
    <row r="9" spans="1:5" x14ac:dyDescent="0.5">
      <c r="B9" s="88" t="s">
        <v>211</v>
      </c>
      <c r="E9" s="89">
        <v>10000</v>
      </c>
    </row>
    <row r="10" spans="1:5" x14ac:dyDescent="0.5">
      <c r="B10" s="88" t="s">
        <v>319</v>
      </c>
      <c r="E10" s="89">
        <v>9500</v>
      </c>
    </row>
    <row r="11" spans="1:5" x14ac:dyDescent="0.5">
      <c r="B11" s="88" t="s">
        <v>320</v>
      </c>
      <c r="E11" s="89">
        <v>11200</v>
      </c>
    </row>
    <row r="12" spans="1:5" x14ac:dyDescent="0.5">
      <c r="B12" s="88" t="s">
        <v>321</v>
      </c>
      <c r="E12" s="89">
        <v>1600</v>
      </c>
    </row>
    <row r="13" spans="1:5" x14ac:dyDescent="0.5">
      <c r="B13" s="88" t="s">
        <v>322</v>
      </c>
      <c r="E13" s="89">
        <v>840</v>
      </c>
    </row>
    <row r="14" spans="1:5" x14ac:dyDescent="0.5">
      <c r="B14" s="88" t="s">
        <v>323</v>
      </c>
      <c r="E14" s="89">
        <v>4500</v>
      </c>
    </row>
    <row r="15" spans="1:5" x14ac:dyDescent="0.5">
      <c r="B15" s="88" t="s">
        <v>324</v>
      </c>
      <c r="E15" s="89">
        <v>2600</v>
      </c>
    </row>
    <row r="16" spans="1:5" x14ac:dyDescent="0.5">
      <c r="B16" s="88" t="s">
        <v>209</v>
      </c>
      <c r="E16" s="89">
        <v>44000</v>
      </c>
    </row>
    <row r="17" spans="2:5" x14ac:dyDescent="0.5">
      <c r="B17" s="88" t="s">
        <v>210</v>
      </c>
      <c r="E17" s="89">
        <v>46500</v>
      </c>
    </row>
    <row r="18" spans="2:5" x14ac:dyDescent="0.5">
      <c r="B18" s="88" t="s">
        <v>325</v>
      </c>
      <c r="E18" s="90">
        <v>5200</v>
      </c>
    </row>
    <row r="19" spans="2:5" x14ac:dyDescent="0.5">
      <c r="B19" s="88" t="s">
        <v>326</v>
      </c>
      <c r="E19" s="89">
        <v>7000</v>
      </c>
    </row>
    <row r="20" spans="2:5" x14ac:dyDescent="0.5">
      <c r="B20" s="88" t="s">
        <v>327</v>
      </c>
      <c r="E20" s="89">
        <v>90000</v>
      </c>
    </row>
    <row r="21" spans="2:5" ht="24" thickBot="1" x14ac:dyDescent="0.55000000000000004">
      <c r="D21" s="150" t="s">
        <v>66</v>
      </c>
      <c r="E21" s="151">
        <f>SUM(E6:E20)</f>
        <v>301590</v>
      </c>
    </row>
    <row r="22" spans="2:5" ht="24" thickTop="1" x14ac:dyDescent="0.5">
      <c r="D22" s="150"/>
      <c r="E22" s="154"/>
    </row>
    <row r="23" spans="2:5" x14ac:dyDescent="0.5">
      <c r="D23" s="150"/>
      <c r="E23" s="154"/>
    </row>
    <row r="24" spans="2:5" x14ac:dyDescent="0.5">
      <c r="D24" s="150"/>
      <c r="E24" s="154"/>
    </row>
    <row r="25" spans="2:5" x14ac:dyDescent="0.5">
      <c r="D25" s="150"/>
      <c r="E25" s="154"/>
    </row>
    <row r="26" spans="2:5" x14ac:dyDescent="0.5">
      <c r="D26" s="150"/>
      <c r="E26" s="154"/>
    </row>
    <row r="27" spans="2:5" x14ac:dyDescent="0.5">
      <c r="D27" s="150"/>
      <c r="E27" s="154"/>
    </row>
    <row r="28" spans="2:5" x14ac:dyDescent="0.5">
      <c r="D28" s="150"/>
      <c r="E28" s="154"/>
    </row>
    <row r="32" spans="2:5" ht="13.5" customHeight="1" x14ac:dyDescent="0.5"/>
    <row r="33" spans="1:6" x14ac:dyDescent="0.5">
      <c r="E33" s="149" t="s">
        <v>343</v>
      </c>
    </row>
    <row r="34" spans="1:6" x14ac:dyDescent="0.5">
      <c r="E34" s="149"/>
    </row>
    <row r="35" spans="1:6" x14ac:dyDescent="0.5">
      <c r="A35" s="210" t="s">
        <v>206</v>
      </c>
      <c r="B35" s="210"/>
      <c r="C35" s="210"/>
      <c r="D35" s="210"/>
      <c r="E35" s="210"/>
    </row>
    <row r="36" spans="1:6" x14ac:dyDescent="0.5">
      <c r="A36" s="150"/>
      <c r="B36" s="150"/>
      <c r="C36" s="150"/>
      <c r="D36" s="150"/>
      <c r="E36" s="150"/>
    </row>
    <row r="37" spans="1:6" x14ac:dyDescent="0.5">
      <c r="B37" s="93" t="s">
        <v>212</v>
      </c>
    </row>
    <row r="38" spans="1:6" x14ac:dyDescent="0.5">
      <c r="B38" s="1" t="s">
        <v>337</v>
      </c>
    </row>
    <row r="39" spans="1:6" x14ac:dyDescent="0.5">
      <c r="A39" s="94"/>
      <c r="B39" s="1" t="s">
        <v>328</v>
      </c>
      <c r="E39" s="8">
        <v>63000</v>
      </c>
    </row>
    <row r="40" spans="1:6" x14ac:dyDescent="0.5">
      <c r="A40" s="94"/>
      <c r="B40" s="1" t="s">
        <v>329</v>
      </c>
      <c r="E40" s="8">
        <v>495000</v>
      </c>
    </row>
    <row r="41" spans="1:6" x14ac:dyDescent="0.5">
      <c r="A41" s="94"/>
      <c r="B41" s="1" t="s">
        <v>330</v>
      </c>
      <c r="E41" s="8">
        <v>61000</v>
      </c>
    </row>
    <row r="42" spans="1:6" x14ac:dyDescent="0.5">
      <c r="A42" s="94"/>
      <c r="B42" s="1" t="s">
        <v>331</v>
      </c>
      <c r="E42" s="8">
        <v>77500</v>
      </c>
    </row>
    <row r="43" spans="1:6" x14ac:dyDescent="0.5">
      <c r="A43" s="94"/>
      <c r="B43" s="1" t="s">
        <v>332</v>
      </c>
      <c r="E43" s="91">
        <v>66000</v>
      </c>
    </row>
    <row r="44" spans="1:6" x14ac:dyDescent="0.5">
      <c r="A44" s="94"/>
      <c r="B44" s="1" t="s">
        <v>333</v>
      </c>
      <c r="E44" s="91">
        <v>15500</v>
      </c>
    </row>
    <row r="45" spans="1:6" x14ac:dyDescent="0.5">
      <c r="A45" s="94"/>
      <c r="B45" s="1" t="s">
        <v>334</v>
      </c>
      <c r="E45" s="91">
        <v>169000</v>
      </c>
      <c r="F45" s="152"/>
    </row>
    <row r="46" spans="1:6" x14ac:dyDescent="0.5">
      <c r="A46" s="94"/>
      <c r="B46" s="146" t="s">
        <v>256</v>
      </c>
      <c r="E46" s="91">
        <v>200000</v>
      </c>
    </row>
    <row r="47" spans="1:6" x14ac:dyDescent="0.5">
      <c r="A47" s="94"/>
      <c r="B47" s="147" t="s">
        <v>336</v>
      </c>
      <c r="E47" s="91">
        <v>250000</v>
      </c>
    </row>
    <row r="48" spans="1:6" x14ac:dyDescent="0.5">
      <c r="A48" s="94"/>
      <c r="B48" s="147" t="s">
        <v>335</v>
      </c>
      <c r="E48" s="91">
        <v>100000</v>
      </c>
    </row>
    <row r="49" spans="1:5" x14ac:dyDescent="0.5">
      <c r="A49" s="94"/>
      <c r="B49" s="146" t="s">
        <v>260</v>
      </c>
      <c r="E49" s="148">
        <v>1452590</v>
      </c>
    </row>
    <row r="50" spans="1:5" x14ac:dyDescent="0.5">
      <c r="A50" s="94"/>
      <c r="B50" s="146" t="s">
        <v>259</v>
      </c>
      <c r="E50" s="148">
        <v>773930</v>
      </c>
    </row>
    <row r="51" spans="1:5" x14ac:dyDescent="0.5">
      <c r="A51" s="94"/>
      <c r="B51" s="146" t="s">
        <v>261</v>
      </c>
      <c r="E51" s="148">
        <v>1546530</v>
      </c>
    </row>
    <row r="52" spans="1:5" x14ac:dyDescent="0.5">
      <c r="B52" s="92"/>
      <c r="E52" s="91"/>
    </row>
    <row r="53" spans="1:5" ht="24" thickBot="1" x14ac:dyDescent="0.55000000000000004">
      <c r="B53" s="92"/>
      <c r="D53" s="150" t="s">
        <v>66</v>
      </c>
      <c r="E53" s="155">
        <f>SUM(E39:E52)</f>
        <v>5270050</v>
      </c>
    </row>
    <row r="54" spans="1:5" ht="24" thickTop="1" x14ac:dyDescent="0.5">
      <c r="B54" s="92"/>
      <c r="D54" s="149"/>
      <c r="E54" s="91"/>
    </row>
    <row r="55" spans="1:5" x14ac:dyDescent="0.5">
      <c r="B55" s="92"/>
      <c r="D55" s="149"/>
      <c r="E55" s="91"/>
    </row>
    <row r="56" spans="1:5" x14ac:dyDescent="0.5">
      <c r="B56" s="93" t="s">
        <v>339</v>
      </c>
      <c r="D56" s="149"/>
      <c r="E56" s="91"/>
    </row>
    <row r="57" spans="1:5" x14ac:dyDescent="0.5">
      <c r="B57" s="92" t="s">
        <v>341</v>
      </c>
      <c r="D57" s="149"/>
      <c r="E57" s="91">
        <v>1759263</v>
      </c>
    </row>
    <row r="58" spans="1:5" x14ac:dyDescent="0.5">
      <c r="B58" s="153" t="s">
        <v>340</v>
      </c>
      <c r="E58" s="145">
        <v>1759263</v>
      </c>
    </row>
    <row r="59" spans="1:5" x14ac:dyDescent="0.5">
      <c r="B59" s="153"/>
      <c r="E59" s="145"/>
    </row>
    <row r="60" spans="1:5" ht="24" thickBot="1" x14ac:dyDescent="0.55000000000000004">
      <c r="D60" s="150" t="s">
        <v>66</v>
      </c>
      <c r="E60" s="151">
        <f>SUM(E57:E58)</f>
        <v>3518526</v>
      </c>
    </row>
    <row r="61" spans="1:5" ht="24.75" thickTop="1" thickBot="1" x14ac:dyDescent="0.55000000000000004">
      <c r="D61" s="150" t="s">
        <v>87</v>
      </c>
      <c r="E61" s="156">
        <f>E53+E60</f>
        <v>8788576</v>
      </c>
    </row>
    <row r="62" spans="1:5" ht="24" thickTop="1" x14ac:dyDescent="0.5"/>
    <row r="64" spans="1:5" x14ac:dyDescent="0.5">
      <c r="B64" s="93" t="s">
        <v>338</v>
      </c>
    </row>
    <row r="66" spans="2:5" x14ac:dyDescent="0.5">
      <c r="B66" s="144" t="s">
        <v>284</v>
      </c>
      <c r="E66" s="145">
        <v>862521.56</v>
      </c>
    </row>
    <row r="67" spans="2:5" x14ac:dyDescent="0.5">
      <c r="B67" s="144" t="s">
        <v>285</v>
      </c>
      <c r="E67" s="145">
        <v>887909</v>
      </c>
    </row>
    <row r="68" spans="2:5" x14ac:dyDescent="0.5">
      <c r="B68" s="144" t="s">
        <v>286</v>
      </c>
      <c r="E68" s="145">
        <v>960000</v>
      </c>
    </row>
    <row r="69" spans="2:5" x14ac:dyDescent="0.5">
      <c r="B69" s="144" t="s">
        <v>287</v>
      </c>
      <c r="E69" s="145">
        <v>950000</v>
      </c>
    </row>
    <row r="70" spans="2:5" x14ac:dyDescent="0.5">
      <c r="B70" s="144" t="s">
        <v>288</v>
      </c>
      <c r="E70" s="145">
        <v>690000</v>
      </c>
    </row>
    <row r="71" spans="2:5" x14ac:dyDescent="0.5">
      <c r="B71" s="88" t="s">
        <v>290</v>
      </c>
      <c r="E71" s="145">
        <v>589000</v>
      </c>
    </row>
    <row r="72" spans="2:5" x14ac:dyDescent="0.5">
      <c r="B72" s="88" t="s">
        <v>291</v>
      </c>
      <c r="E72" s="145">
        <v>473000</v>
      </c>
    </row>
    <row r="73" spans="2:5" x14ac:dyDescent="0.5">
      <c r="B73" s="88" t="s">
        <v>292</v>
      </c>
      <c r="E73" s="145">
        <v>897004</v>
      </c>
    </row>
    <row r="74" spans="2:5" x14ac:dyDescent="0.5">
      <c r="B74" s="88" t="s">
        <v>293</v>
      </c>
      <c r="E74" s="145">
        <v>880000</v>
      </c>
    </row>
    <row r="75" spans="2:5" x14ac:dyDescent="0.5">
      <c r="B75" s="88" t="s">
        <v>294</v>
      </c>
      <c r="E75" s="145">
        <v>718856.33</v>
      </c>
    </row>
    <row r="76" spans="2:5" ht="24" thickBot="1" x14ac:dyDescent="0.55000000000000004">
      <c r="D76" s="150" t="s">
        <v>66</v>
      </c>
      <c r="E76" s="151">
        <f>SUM(E66:E75)</f>
        <v>7908290.8900000006</v>
      </c>
    </row>
    <row r="77" spans="2:5" ht="24" thickTop="1" x14ac:dyDescent="0.5">
      <c r="D77" s="149"/>
      <c r="E77" s="152"/>
    </row>
  </sheetData>
  <mergeCells count="2">
    <mergeCell ref="A35:E35"/>
    <mergeCell ref="A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4" workbookViewId="0">
      <selection sqref="A1:D25"/>
    </sheetView>
  </sheetViews>
  <sheetFormatPr defaultRowHeight="21.75" x14ac:dyDescent="0.5"/>
  <cols>
    <col min="1" max="1" width="49.5" style="158" customWidth="1"/>
    <col min="2" max="2" width="8.375" style="158" customWidth="1"/>
    <col min="3" max="3" width="14.25" style="158" customWidth="1"/>
    <col min="4" max="4" width="14" style="158" customWidth="1"/>
    <col min="5" max="5" width="9" style="158"/>
    <col min="6" max="6" width="12" style="158" customWidth="1"/>
    <col min="7" max="256" width="9" style="158"/>
    <col min="257" max="257" width="49.5" style="158" customWidth="1"/>
    <col min="258" max="258" width="8.375" style="158" customWidth="1"/>
    <col min="259" max="259" width="14.25" style="158" customWidth="1"/>
    <col min="260" max="260" width="14" style="158" customWidth="1"/>
    <col min="261" max="261" width="9" style="158"/>
    <col min="262" max="262" width="12" style="158" customWidth="1"/>
    <col min="263" max="512" width="9" style="158"/>
    <col min="513" max="513" width="49.5" style="158" customWidth="1"/>
    <col min="514" max="514" width="8.375" style="158" customWidth="1"/>
    <col min="515" max="515" width="14.25" style="158" customWidth="1"/>
    <col min="516" max="516" width="14" style="158" customWidth="1"/>
    <col min="517" max="517" width="9" style="158"/>
    <col min="518" max="518" width="12" style="158" customWidth="1"/>
    <col min="519" max="768" width="9" style="158"/>
    <col min="769" max="769" width="49.5" style="158" customWidth="1"/>
    <col min="770" max="770" width="8.375" style="158" customWidth="1"/>
    <col min="771" max="771" width="14.25" style="158" customWidth="1"/>
    <col min="772" max="772" width="14" style="158" customWidth="1"/>
    <col min="773" max="773" width="9" style="158"/>
    <col min="774" max="774" width="12" style="158" customWidth="1"/>
    <col min="775" max="1024" width="9" style="158"/>
    <col min="1025" max="1025" width="49.5" style="158" customWidth="1"/>
    <col min="1026" max="1026" width="8.375" style="158" customWidth="1"/>
    <col min="1027" max="1027" width="14.25" style="158" customWidth="1"/>
    <col min="1028" max="1028" width="14" style="158" customWidth="1"/>
    <col min="1029" max="1029" width="9" style="158"/>
    <col min="1030" max="1030" width="12" style="158" customWidth="1"/>
    <col min="1031" max="1280" width="9" style="158"/>
    <col min="1281" max="1281" width="49.5" style="158" customWidth="1"/>
    <col min="1282" max="1282" width="8.375" style="158" customWidth="1"/>
    <col min="1283" max="1283" width="14.25" style="158" customWidth="1"/>
    <col min="1284" max="1284" width="14" style="158" customWidth="1"/>
    <col min="1285" max="1285" width="9" style="158"/>
    <col min="1286" max="1286" width="12" style="158" customWidth="1"/>
    <col min="1287" max="1536" width="9" style="158"/>
    <col min="1537" max="1537" width="49.5" style="158" customWidth="1"/>
    <col min="1538" max="1538" width="8.375" style="158" customWidth="1"/>
    <col min="1539" max="1539" width="14.25" style="158" customWidth="1"/>
    <col min="1540" max="1540" width="14" style="158" customWidth="1"/>
    <col min="1541" max="1541" width="9" style="158"/>
    <col min="1542" max="1542" width="12" style="158" customWidth="1"/>
    <col min="1543" max="1792" width="9" style="158"/>
    <col min="1793" max="1793" width="49.5" style="158" customWidth="1"/>
    <col min="1794" max="1794" width="8.375" style="158" customWidth="1"/>
    <col min="1795" max="1795" width="14.25" style="158" customWidth="1"/>
    <col min="1796" max="1796" width="14" style="158" customWidth="1"/>
    <col min="1797" max="1797" width="9" style="158"/>
    <col min="1798" max="1798" width="12" style="158" customWidth="1"/>
    <col min="1799" max="2048" width="9" style="158"/>
    <col min="2049" max="2049" width="49.5" style="158" customWidth="1"/>
    <col min="2050" max="2050" width="8.375" style="158" customWidth="1"/>
    <col min="2051" max="2051" width="14.25" style="158" customWidth="1"/>
    <col min="2052" max="2052" width="14" style="158" customWidth="1"/>
    <col min="2053" max="2053" width="9" style="158"/>
    <col min="2054" max="2054" width="12" style="158" customWidth="1"/>
    <col min="2055" max="2304" width="9" style="158"/>
    <col min="2305" max="2305" width="49.5" style="158" customWidth="1"/>
    <col min="2306" max="2306" width="8.375" style="158" customWidth="1"/>
    <col min="2307" max="2307" width="14.25" style="158" customWidth="1"/>
    <col min="2308" max="2308" width="14" style="158" customWidth="1"/>
    <col min="2309" max="2309" width="9" style="158"/>
    <col min="2310" max="2310" width="12" style="158" customWidth="1"/>
    <col min="2311" max="2560" width="9" style="158"/>
    <col min="2561" max="2561" width="49.5" style="158" customWidth="1"/>
    <col min="2562" max="2562" width="8.375" style="158" customWidth="1"/>
    <col min="2563" max="2563" width="14.25" style="158" customWidth="1"/>
    <col min="2564" max="2564" width="14" style="158" customWidth="1"/>
    <col min="2565" max="2565" width="9" style="158"/>
    <col min="2566" max="2566" width="12" style="158" customWidth="1"/>
    <col min="2567" max="2816" width="9" style="158"/>
    <col min="2817" max="2817" width="49.5" style="158" customWidth="1"/>
    <col min="2818" max="2818" width="8.375" style="158" customWidth="1"/>
    <col min="2819" max="2819" width="14.25" style="158" customWidth="1"/>
    <col min="2820" max="2820" width="14" style="158" customWidth="1"/>
    <col min="2821" max="2821" width="9" style="158"/>
    <col min="2822" max="2822" width="12" style="158" customWidth="1"/>
    <col min="2823" max="3072" width="9" style="158"/>
    <col min="3073" max="3073" width="49.5" style="158" customWidth="1"/>
    <col min="3074" max="3074" width="8.375" style="158" customWidth="1"/>
    <col min="3075" max="3075" width="14.25" style="158" customWidth="1"/>
    <col min="3076" max="3076" width="14" style="158" customWidth="1"/>
    <col min="3077" max="3077" width="9" style="158"/>
    <col min="3078" max="3078" width="12" style="158" customWidth="1"/>
    <col min="3079" max="3328" width="9" style="158"/>
    <col min="3329" max="3329" width="49.5" style="158" customWidth="1"/>
    <col min="3330" max="3330" width="8.375" style="158" customWidth="1"/>
    <col min="3331" max="3331" width="14.25" style="158" customWidth="1"/>
    <col min="3332" max="3332" width="14" style="158" customWidth="1"/>
    <col min="3333" max="3333" width="9" style="158"/>
    <col min="3334" max="3334" width="12" style="158" customWidth="1"/>
    <col min="3335" max="3584" width="9" style="158"/>
    <col min="3585" max="3585" width="49.5" style="158" customWidth="1"/>
    <col min="3586" max="3586" width="8.375" style="158" customWidth="1"/>
    <col min="3587" max="3587" width="14.25" style="158" customWidth="1"/>
    <col min="3588" max="3588" width="14" style="158" customWidth="1"/>
    <col min="3589" max="3589" width="9" style="158"/>
    <col min="3590" max="3590" width="12" style="158" customWidth="1"/>
    <col min="3591" max="3840" width="9" style="158"/>
    <col min="3841" max="3841" width="49.5" style="158" customWidth="1"/>
    <col min="3842" max="3842" width="8.375" style="158" customWidth="1"/>
    <col min="3843" max="3843" width="14.25" style="158" customWidth="1"/>
    <col min="3844" max="3844" width="14" style="158" customWidth="1"/>
    <col min="3845" max="3845" width="9" style="158"/>
    <col min="3846" max="3846" width="12" style="158" customWidth="1"/>
    <col min="3847" max="4096" width="9" style="158"/>
    <col min="4097" max="4097" width="49.5" style="158" customWidth="1"/>
    <col min="4098" max="4098" width="8.375" style="158" customWidth="1"/>
    <col min="4099" max="4099" width="14.25" style="158" customWidth="1"/>
    <col min="4100" max="4100" width="14" style="158" customWidth="1"/>
    <col min="4101" max="4101" width="9" style="158"/>
    <col min="4102" max="4102" width="12" style="158" customWidth="1"/>
    <col min="4103" max="4352" width="9" style="158"/>
    <col min="4353" max="4353" width="49.5" style="158" customWidth="1"/>
    <col min="4354" max="4354" width="8.375" style="158" customWidth="1"/>
    <col min="4355" max="4355" width="14.25" style="158" customWidth="1"/>
    <col min="4356" max="4356" width="14" style="158" customWidth="1"/>
    <col min="4357" max="4357" width="9" style="158"/>
    <col min="4358" max="4358" width="12" style="158" customWidth="1"/>
    <col min="4359" max="4608" width="9" style="158"/>
    <col min="4609" max="4609" width="49.5" style="158" customWidth="1"/>
    <col min="4610" max="4610" width="8.375" style="158" customWidth="1"/>
    <col min="4611" max="4611" width="14.25" style="158" customWidth="1"/>
    <col min="4612" max="4612" width="14" style="158" customWidth="1"/>
    <col min="4613" max="4613" width="9" style="158"/>
    <col min="4614" max="4614" width="12" style="158" customWidth="1"/>
    <col min="4615" max="4864" width="9" style="158"/>
    <col min="4865" max="4865" width="49.5" style="158" customWidth="1"/>
    <col min="4866" max="4866" width="8.375" style="158" customWidth="1"/>
    <col min="4867" max="4867" width="14.25" style="158" customWidth="1"/>
    <col min="4868" max="4868" width="14" style="158" customWidth="1"/>
    <col min="4869" max="4869" width="9" style="158"/>
    <col min="4870" max="4870" width="12" style="158" customWidth="1"/>
    <col min="4871" max="5120" width="9" style="158"/>
    <col min="5121" max="5121" width="49.5" style="158" customWidth="1"/>
    <col min="5122" max="5122" width="8.375" style="158" customWidth="1"/>
    <col min="5123" max="5123" width="14.25" style="158" customWidth="1"/>
    <col min="5124" max="5124" width="14" style="158" customWidth="1"/>
    <col min="5125" max="5125" width="9" style="158"/>
    <col min="5126" max="5126" width="12" style="158" customWidth="1"/>
    <col min="5127" max="5376" width="9" style="158"/>
    <col min="5377" max="5377" width="49.5" style="158" customWidth="1"/>
    <col min="5378" max="5378" width="8.375" style="158" customWidth="1"/>
    <col min="5379" max="5379" width="14.25" style="158" customWidth="1"/>
    <col min="5380" max="5380" width="14" style="158" customWidth="1"/>
    <col min="5381" max="5381" width="9" style="158"/>
    <col min="5382" max="5382" width="12" style="158" customWidth="1"/>
    <col min="5383" max="5632" width="9" style="158"/>
    <col min="5633" max="5633" width="49.5" style="158" customWidth="1"/>
    <col min="5634" max="5634" width="8.375" style="158" customWidth="1"/>
    <col min="5635" max="5635" width="14.25" style="158" customWidth="1"/>
    <col min="5636" max="5636" width="14" style="158" customWidth="1"/>
    <col min="5637" max="5637" width="9" style="158"/>
    <col min="5638" max="5638" width="12" style="158" customWidth="1"/>
    <col min="5639" max="5888" width="9" style="158"/>
    <col min="5889" max="5889" width="49.5" style="158" customWidth="1"/>
    <col min="5890" max="5890" width="8.375" style="158" customWidth="1"/>
    <col min="5891" max="5891" width="14.25" style="158" customWidth="1"/>
    <col min="5892" max="5892" width="14" style="158" customWidth="1"/>
    <col min="5893" max="5893" width="9" style="158"/>
    <col min="5894" max="5894" width="12" style="158" customWidth="1"/>
    <col min="5895" max="6144" width="9" style="158"/>
    <col min="6145" max="6145" width="49.5" style="158" customWidth="1"/>
    <col min="6146" max="6146" width="8.375" style="158" customWidth="1"/>
    <col min="6147" max="6147" width="14.25" style="158" customWidth="1"/>
    <col min="6148" max="6148" width="14" style="158" customWidth="1"/>
    <col min="6149" max="6149" width="9" style="158"/>
    <col min="6150" max="6150" width="12" style="158" customWidth="1"/>
    <col min="6151" max="6400" width="9" style="158"/>
    <col min="6401" max="6401" width="49.5" style="158" customWidth="1"/>
    <col min="6402" max="6402" width="8.375" style="158" customWidth="1"/>
    <col min="6403" max="6403" width="14.25" style="158" customWidth="1"/>
    <col min="6404" max="6404" width="14" style="158" customWidth="1"/>
    <col min="6405" max="6405" width="9" style="158"/>
    <col min="6406" max="6406" width="12" style="158" customWidth="1"/>
    <col min="6407" max="6656" width="9" style="158"/>
    <col min="6657" max="6657" width="49.5" style="158" customWidth="1"/>
    <col min="6658" max="6658" width="8.375" style="158" customWidth="1"/>
    <col min="6659" max="6659" width="14.25" style="158" customWidth="1"/>
    <col min="6660" max="6660" width="14" style="158" customWidth="1"/>
    <col min="6661" max="6661" width="9" style="158"/>
    <col min="6662" max="6662" width="12" style="158" customWidth="1"/>
    <col min="6663" max="6912" width="9" style="158"/>
    <col min="6913" max="6913" width="49.5" style="158" customWidth="1"/>
    <col min="6914" max="6914" width="8.375" style="158" customWidth="1"/>
    <col min="6915" max="6915" width="14.25" style="158" customWidth="1"/>
    <col min="6916" max="6916" width="14" style="158" customWidth="1"/>
    <col min="6917" max="6917" width="9" style="158"/>
    <col min="6918" max="6918" width="12" style="158" customWidth="1"/>
    <col min="6919" max="7168" width="9" style="158"/>
    <col min="7169" max="7169" width="49.5" style="158" customWidth="1"/>
    <col min="7170" max="7170" width="8.375" style="158" customWidth="1"/>
    <col min="7171" max="7171" width="14.25" style="158" customWidth="1"/>
    <col min="7172" max="7172" width="14" style="158" customWidth="1"/>
    <col min="7173" max="7173" width="9" style="158"/>
    <col min="7174" max="7174" width="12" style="158" customWidth="1"/>
    <col min="7175" max="7424" width="9" style="158"/>
    <col min="7425" max="7425" width="49.5" style="158" customWidth="1"/>
    <col min="7426" max="7426" width="8.375" style="158" customWidth="1"/>
    <col min="7427" max="7427" width="14.25" style="158" customWidth="1"/>
    <col min="7428" max="7428" width="14" style="158" customWidth="1"/>
    <col min="7429" max="7429" width="9" style="158"/>
    <col min="7430" max="7430" width="12" style="158" customWidth="1"/>
    <col min="7431" max="7680" width="9" style="158"/>
    <col min="7681" max="7681" width="49.5" style="158" customWidth="1"/>
    <col min="7682" max="7682" width="8.375" style="158" customWidth="1"/>
    <col min="7683" max="7683" width="14.25" style="158" customWidth="1"/>
    <col min="7684" max="7684" width="14" style="158" customWidth="1"/>
    <col min="7685" max="7685" width="9" style="158"/>
    <col min="7686" max="7686" width="12" style="158" customWidth="1"/>
    <col min="7687" max="7936" width="9" style="158"/>
    <col min="7937" max="7937" width="49.5" style="158" customWidth="1"/>
    <col min="7938" max="7938" width="8.375" style="158" customWidth="1"/>
    <col min="7939" max="7939" width="14.25" style="158" customWidth="1"/>
    <col min="7940" max="7940" width="14" style="158" customWidth="1"/>
    <col min="7941" max="7941" width="9" style="158"/>
    <col min="7942" max="7942" width="12" style="158" customWidth="1"/>
    <col min="7943" max="8192" width="9" style="158"/>
    <col min="8193" max="8193" width="49.5" style="158" customWidth="1"/>
    <col min="8194" max="8194" width="8.375" style="158" customWidth="1"/>
    <col min="8195" max="8195" width="14.25" style="158" customWidth="1"/>
    <col min="8196" max="8196" width="14" style="158" customWidth="1"/>
    <col min="8197" max="8197" width="9" style="158"/>
    <col min="8198" max="8198" width="12" style="158" customWidth="1"/>
    <col min="8199" max="8448" width="9" style="158"/>
    <col min="8449" max="8449" width="49.5" style="158" customWidth="1"/>
    <col min="8450" max="8450" width="8.375" style="158" customWidth="1"/>
    <col min="8451" max="8451" width="14.25" style="158" customWidth="1"/>
    <col min="8452" max="8452" width="14" style="158" customWidth="1"/>
    <col min="8453" max="8453" width="9" style="158"/>
    <col min="8454" max="8454" width="12" style="158" customWidth="1"/>
    <col min="8455" max="8704" width="9" style="158"/>
    <col min="8705" max="8705" width="49.5" style="158" customWidth="1"/>
    <col min="8706" max="8706" width="8.375" style="158" customWidth="1"/>
    <col min="8707" max="8707" width="14.25" style="158" customWidth="1"/>
    <col min="8708" max="8708" width="14" style="158" customWidth="1"/>
    <col min="8709" max="8709" width="9" style="158"/>
    <col min="8710" max="8710" width="12" style="158" customWidth="1"/>
    <col min="8711" max="8960" width="9" style="158"/>
    <col min="8961" max="8961" width="49.5" style="158" customWidth="1"/>
    <col min="8962" max="8962" width="8.375" style="158" customWidth="1"/>
    <col min="8963" max="8963" width="14.25" style="158" customWidth="1"/>
    <col min="8964" max="8964" width="14" style="158" customWidth="1"/>
    <col min="8965" max="8965" width="9" style="158"/>
    <col min="8966" max="8966" width="12" style="158" customWidth="1"/>
    <col min="8967" max="9216" width="9" style="158"/>
    <col min="9217" max="9217" width="49.5" style="158" customWidth="1"/>
    <col min="9218" max="9218" width="8.375" style="158" customWidth="1"/>
    <col min="9219" max="9219" width="14.25" style="158" customWidth="1"/>
    <col min="9220" max="9220" width="14" style="158" customWidth="1"/>
    <col min="9221" max="9221" width="9" style="158"/>
    <col min="9222" max="9222" width="12" style="158" customWidth="1"/>
    <col min="9223" max="9472" width="9" style="158"/>
    <col min="9473" max="9473" width="49.5" style="158" customWidth="1"/>
    <col min="9474" max="9474" width="8.375" style="158" customWidth="1"/>
    <col min="9475" max="9475" width="14.25" style="158" customWidth="1"/>
    <col min="9476" max="9476" width="14" style="158" customWidth="1"/>
    <col min="9477" max="9477" width="9" style="158"/>
    <col min="9478" max="9478" width="12" style="158" customWidth="1"/>
    <col min="9479" max="9728" width="9" style="158"/>
    <col min="9729" max="9729" width="49.5" style="158" customWidth="1"/>
    <col min="9730" max="9730" width="8.375" style="158" customWidth="1"/>
    <col min="9731" max="9731" width="14.25" style="158" customWidth="1"/>
    <col min="9732" max="9732" width="14" style="158" customWidth="1"/>
    <col min="9733" max="9733" width="9" style="158"/>
    <col min="9734" max="9734" width="12" style="158" customWidth="1"/>
    <col min="9735" max="9984" width="9" style="158"/>
    <col min="9985" max="9985" width="49.5" style="158" customWidth="1"/>
    <col min="9986" max="9986" width="8.375" style="158" customWidth="1"/>
    <col min="9987" max="9987" width="14.25" style="158" customWidth="1"/>
    <col min="9988" max="9988" width="14" style="158" customWidth="1"/>
    <col min="9989" max="9989" width="9" style="158"/>
    <col min="9990" max="9990" width="12" style="158" customWidth="1"/>
    <col min="9991" max="10240" width="9" style="158"/>
    <col min="10241" max="10241" width="49.5" style="158" customWidth="1"/>
    <col min="10242" max="10242" width="8.375" style="158" customWidth="1"/>
    <col min="10243" max="10243" width="14.25" style="158" customWidth="1"/>
    <col min="10244" max="10244" width="14" style="158" customWidth="1"/>
    <col min="10245" max="10245" width="9" style="158"/>
    <col min="10246" max="10246" width="12" style="158" customWidth="1"/>
    <col min="10247" max="10496" width="9" style="158"/>
    <col min="10497" max="10497" width="49.5" style="158" customWidth="1"/>
    <col min="10498" max="10498" width="8.375" style="158" customWidth="1"/>
    <col min="10499" max="10499" width="14.25" style="158" customWidth="1"/>
    <col min="10500" max="10500" width="14" style="158" customWidth="1"/>
    <col min="10501" max="10501" width="9" style="158"/>
    <col min="10502" max="10502" width="12" style="158" customWidth="1"/>
    <col min="10503" max="10752" width="9" style="158"/>
    <col min="10753" max="10753" width="49.5" style="158" customWidth="1"/>
    <col min="10754" max="10754" width="8.375" style="158" customWidth="1"/>
    <col min="10755" max="10755" width="14.25" style="158" customWidth="1"/>
    <col min="10756" max="10756" width="14" style="158" customWidth="1"/>
    <col min="10757" max="10757" width="9" style="158"/>
    <col min="10758" max="10758" width="12" style="158" customWidth="1"/>
    <col min="10759" max="11008" width="9" style="158"/>
    <col min="11009" max="11009" width="49.5" style="158" customWidth="1"/>
    <col min="11010" max="11010" width="8.375" style="158" customWidth="1"/>
    <col min="11011" max="11011" width="14.25" style="158" customWidth="1"/>
    <col min="11012" max="11012" width="14" style="158" customWidth="1"/>
    <col min="11013" max="11013" width="9" style="158"/>
    <col min="11014" max="11014" width="12" style="158" customWidth="1"/>
    <col min="11015" max="11264" width="9" style="158"/>
    <col min="11265" max="11265" width="49.5" style="158" customWidth="1"/>
    <col min="11266" max="11266" width="8.375" style="158" customWidth="1"/>
    <col min="11267" max="11267" width="14.25" style="158" customWidth="1"/>
    <col min="11268" max="11268" width="14" style="158" customWidth="1"/>
    <col min="11269" max="11269" width="9" style="158"/>
    <col min="11270" max="11270" width="12" style="158" customWidth="1"/>
    <col min="11271" max="11520" width="9" style="158"/>
    <col min="11521" max="11521" width="49.5" style="158" customWidth="1"/>
    <col min="11522" max="11522" width="8.375" style="158" customWidth="1"/>
    <col min="11523" max="11523" width="14.25" style="158" customWidth="1"/>
    <col min="11524" max="11524" width="14" style="158" customWidth="1"/>
    <col min="11525" max="11525" width="9" style="158"/>
    <col min="11526" max="11526" width="12" style="158" customWidth="1"/>
    <col min="11527" max="11776" width="9" style="158"/>
    <col min="11777" max="11777" width="49.5" style="158" customWidth="1"/>
    <col min="11778" max="11778" width="8.375" style="158" customWidth="1"/>
    <col min="11779" max="11779" width="14.25" style="158" customWidth="1"/>
    <col min="11780" max="11780" width="14" style="158" customWidth="1"/>
    <col min="11781" max="11781" width="9" style="158"/>
    <col min="11782" max="11782" width="12" style="158" customWidth="1"/>
    <col min="11783" max="12032" width="9" style="158"/>
    <col min="12033" max="12033" width="49.5" style="158" customWidth="1"/>
    <col min="12034" max="12034" width="8.375" style="158" customWidth="1"/>
    <col min="12035" max="12035" width="14.25" style="158" customWidth="1"/>
    <col min="12036" max="12036" width="14" style="158" customWidth="1"/>
    <col min="12037" max="12037" width="9" style="158"/>
    <col min="12038" max="12038" width="12" style="158" customWidth="1"/>
    <col min="12039" max="12288" width="9" style="158"/>
    <col min="12289" max="12289" width="49.5" style="158" customWidth="1"/>
    <col min="12290" max="12290" width="8.375" style="158" customWidth="1"/>
    <col min="12291" max="12291" width="14.25" style="158" customWidth="1"/>
    <col min="12292" max="12292" width="14" style="158" customWidth="1"/>
    <col min="12293" max="12293" width="9" style="158"/>
    <col min="12294" max="12294" width="12" style="158" customWidth="1"/>
    <col min="12295" max="12544" width="9" style="158"/>
    <col min="12545" max="12545" width="49.5" style="158" customWidth="1"/>
    <col min="12546" max="12546" width="8.375" style="158" customWidth="1"/>
    <col min="12547" max="12547" width="14.25" style="158" customWidth="1"/>
    <col min="12548" max="12548" width="14" style="158" customWidth="1"/>
    <col min="12549" max="12549" width="9" style="158"/>
    <col min="12550" max="12550" width="12" style="158" customWidth="1"/>
    <col min="12551" max="12800" width="9" style="158"/>
    <col min="12801" max="12801" width="49.5" style="158" customWidth="1"/>
    <col min="12802" max="12802" width="8.375" style="158" customWidth="1"/>
    <col min="12803" max="12803" width="14.25" style="158" customWidth="1"/>
    <col min="12804" max="12804" width="14" style="158" customWidth="1"/>
    <col min="12805" max="12805" width="9" style="158"/>
    <col min="12806" max="12806" width="12" style="158" customWidth="1"/>
    <col min="12807" max="13056" width="9" style="158"/>
    <col min="13057" max="13057" width="49.5" style="158" customWidth="1"/>
    <col min="13058" max="13058" width="8.375" style="158" customWidth="1"/>
    <col min="13059" max="13059" width="14.25" style="158" customWidth="1"/>
    <col min="13060" max="13060" width="14" style="158" customWidth="1"/>
    <col min="13061" max="13061" width="9" style="158"/>
    <col min="13062" max="13062" width="12" style="158" customWidth="1"/>
    <col min="13063" max="13312" width="9" style="158"/>
    <col min="13313" max="13313" width="49.5" style="158" customWidth="1"/>
    <col min="13314" max="13314" width="8.375" style="158" customWidth="1"/>
    <col min="13315" max="13315" width="14.25" style="158" customWidth="1"/>
    <col min="13316" max="13316" width="14" style="158" customWidth="1"/>
    <col min="13317" max="13317" width="9" style="158"/>
    <col min="13318" max="13318" width="12" style="158" customWidth="1"/>
    <col min="13319" max="13568" width="9" style="158"/>
    <col min="13569" max="13569" width="49.5" style="158" customWidth="1"/>
    <col min="13570" max="13570" width="8.375" style="158" customWidth="1"/>
    <col min="13571" max="13571" width="14.25" style="158" customWidth="1"/>
    <col min="13572" max="13572" width="14" style="158" customWidth="1"/>
    <col min="13573" max="13573" width="9" style="158"/>
    <col min="13574" max="13574" width="12" style="158" customWidth="1"/>
    <col min="13575" max="13824" width="9" style="158"/>
    <col min="13825" max="13825" width="49.5" style="158" customWidth="1"/>
    <col min="13826" max="13826" width="8.375" style="158" customWidth="1"/>
    <col min="13827" max="13827" width="14.25" style="158" customWidth="1"/>
    <col min="13828" max="13828" width="14" style="158" customWidth="1"/>
    <col min="13829" max="13829" width="9" style="158"/>
    <col min="13830" max="13830" width="12" style="158" customWidth="1"/>
    <col min="13831" max="14080" width="9" style="158"/>
    <col min="14081" max="14081" width="49.5" style="158" customWidth="1"/>
    <col min="14082" max="14082" width="8.375" style="158" customWidth="1"/>
    <col min="14083" max="14083" width="14.25" style="158" customWidth="1"/>
    <col min="14084" max="14084" width="14" style="158" customWidth="1"/>
    <col min="14085" max="14085" width="9" style="158"/>
    <col min="14086" max="14086" width="12" style="158" customWidth="1"/>
    <col min="14087" max="14336" width="9" style="158"/>
    <col min="14337" max="14337" width="49.5" style="158" customWidth="1"/>
    <col min="14338" max="14338" width="8.375" style="158" customWidth="1"/>
    <col min="14339" max="14339" width="14.25" style="158" customWidth="1"/>
    <col min="14340" max="14340" width="14" style="158" customWidth="1"/>
    <col min="14341" max="14341" width="9" style="158"/>
    <col min="14342" max="14342" width="12" style="158" customWidth="1"/>
    <col min="14343" max="14592" width="9" style="158"/>
    <col min="14593" max="14593" width="49.5" style="158" customWidth="1"/>
    <col min="14594" max="14594" width="8.375" style="158" customWidth="1"/>
    <col min="14595" max="14595" width="14.25" style="158" customWidth="1"/>
    <col min="14596" max="14596" width="14" style="158" customWidth="1"/>
    <col min="14597" max="14597" width="9" style="158"/>
    <col min="14598" max="14598" width="12" style="158" customWidth="1"/>
    <col min="14599" max="14848" width="9" style="158"/>
    <col min="14849" max="14849" width="49.5" style="158" customWidth="1"/>
    <col min="14850" max="14850" width="8.375" style="158" customWidth="1"/>
    <col min="14851" max="14851" width="14.25" style="158" customWidth="1"/>
    <col min="14852" max="14852" width="14" style="158" customWidth="1"/>
    <col min="14853" max="14853" width="9" style="158"/>
    <col min="14854" max="14854" width="12" style="158" customWidth="1"/>
    <col min="14855" max="15104" width="9" style="158"/>
    <col min="15105" max="15105" width="49.5" style="158" customWidth="1"/>
    <col min="15106" max="15106" width="8.375" style="158" customWidth="1"/>
    <col min="15107" max="15107" width="14.25" style="158" customWidth="1"/>
    <col min="15108" max="15108" width="14" style="158" customWidth="1"/>
    <col min="15109" max="15109" width="9" style="158"/>
    <col min="15110" max="15110" width="12" style="158" customWidth="1"/>
    <col min="15111" max="15360" width="9" style="158"/>
    <col min="15361" max="15361" width="49.5" style="158" customWidth="1"/>
    <col min="15362" max="15362" width="8.375" style="158" customWidth="1"/>
    <col min="15363" max="15363" width="14.25" style="158" customWidth="1"/>
    <col min="15364" max="15364" width="14" style="158" customWidth="1"/>
    <col min="15365" max="15365" width="9" style="158"/>
    <col min="15366" max="15366" width="12" style="158" customWidth="1"/>
    <col min="15367" max="15616" width="9" style="158"/>
    <col min="15617" max="15617" width="49.5" style="158" customWidth="1"/>
    <col min="15618" max="15618" width="8.375" style="158" customWidth="1"/>
    <col min="15619" max="15619" width="14.25" style="158" customWidth="1"/>
    <col min="15620" max="15620" width="14" style="158" customWidth="1"/>
    <col min="15621" max="15621" width="9" style="158"/>
    <col min="15622" max="15622" width="12" style="158" customWidth="1"/>
    <col min="15623" max="15872" width="9" style="158"/>
    <col min="15873" max="15873" width="49.5" style="158" customWidth="1"/>
    <col min="15874" max="15874" width="8.375" style="158" customWidth="1"/>
    <col min="15875" max="15875" width="14.25" style="158" customWidth="1"/>
    <col min="15876" max="15876" width="14" style="158" customWidth="1"/>
    <col min="15877" max="15877" width="9" style="158"/>
    <col min="15878" max="15878" width="12" style="158" customWidth="1"/>
    <col min="15879" max="16128" width="9" style="158"/>
    <col min="16129" max="16129" width="49.5" style="158" customWidth="1"/>
    <col min="16130" max="16130" width="8.375" style="158" customWidth="1"/>
    <col min="16131" max="16131" width="14.25" style="158" customWidth="1"/>
    <col min="16132" max="16132" width="14" style="158" customWidth="1"/>
    <col min="16133" max="16133" width="9" style="158"/>
    <col min="16134" max="16134" width="12" style="158" customWidth="1"/>
    <col min="16135" max="16384" width="9" style="158"/>
  </cols>
  <sheetData>
    <row r="1" spans="1:6" ht="23.25" x14ac:dyDescent="0.5">
      <c r="A1" s="180" t="s">
        <v>213</v>
      </c>
      <c r="B1" s="180"/>
      <c r="C1" s="180"/>
      <c r="D1" s="180"/>
    </row>
    <row r="2" spans="1:6" ht="23.25" x14ac:dyDescent="0.5">
      <c r="A2" s="180" t="s">
        <v>345</v>
      </c>
      <c r="B2" s="180"/>
      <c r="C2" s="180"/>
      <c r="D2" s="180"/>
    </row>
    <row r="3" spans="1:6" ht="23.25" x14ac:dyDescent="0.5">
      <c r="A3" s="181" t="s">
        <v>368</v>
      </c>
      <c r="B3" s="181"/>
      <c r="C3" s="181"/>
      <c r="D3" s="181"/>
    </row>
    <row r="4" spans="1:6" ht="28.5" customHeight="1" x14ac:dyDescent="0.5">
      <c r="A4" s="159" t="s">
        <v>346</v>
      </c>
      <c r="B4" s="159" t="s">
        <v>347</v>
      </c>
      <c r="C4" s="159" t="s">
        <v>348</v>
      </c>
      <c r="D4" s="159" t="s">
        <v>349</v>
      </c>
    </row>
    <row r="5" spans="1:6" ht="28.5" hidden="1" customHeight="1" x14ac:dyDescent="0.5">
      <c r="A5" s="160" t="s">
        <v>75</v>
      </c>
      <c r="B5" s="161">
        <v>11011000</v>
      </c>
      <c r="C5" s="162"/>
      <c r="D5" s="163"/>
    </row>
    <row r="6" spans="1:6" ht="28.5" customHeight="1" x14ac:dyDescent="0.5">
      <c r="A6" s="160" t="s">
        <v>350</v>
      </c>
      <c r="B6" s="164">
        <v>11012001</v>
      </c>
      <c r="C6" s="162">
        <v>11186530.68</v>
      </c>
      <c r="D6" s="165"/>
    </row>
    <row r="7" spans="1:6" ht="28.5" customHeight="1" x14ac:dyDescent="0.5">
      <c r="A7" s="160" t="s">
        <v>351</v>
      </c>
      <c r="B7" s="164">
        <v>11012001</v>
      </c>
      <c r="C7" s="166">
        <v>12722731.76</v>
      </c>
      <c r="D7" s="165"/>
    </row>
    <row r="8" spans="1:6" ht="28.5" customHeight="1" x14ac:dyDescent="0.5">
      <c r="A8" s="160" t="s">
        <v>352</v>
      </c>
      <c r="B8" s="164">
        <v>11012001</v>
      </c>
      <c r="C8" s="162">
        <v>6908182.0599999996</v>
      </c>
      <c r="D8" s="165"/>
    </row>
    <row r="9" spans="1:6" ht="28.5" customHeight="1" x14ac:dyDescent="0.5">
      <c r="A9" s="160" t="s">
        <v>353</v>
      </c>
      <c r="B9" s="164">
        <v>11012001</v>
      </c>
      <c r="C9" s="162">
        <v>622438.49</v>
      </c>
      <c r="D9" s="165"/>
      <c r="F9" s="167">
        <f>SUM(C5:C12)</f>
        <v>44921623.229999997</v>
      </c>
    </row>
    <row r="10" spans="1:6" ht="28.5" customHeight="1" x14ac:dyDescent="0.5">
      <c r="A10" s="160" t="s">
        <v>354</v>
      </c>
      <c r="B10" s="164">
        <v>11012001</v>
      </c>
      <c r="C10" s="162">
        <v>40063.120000000003</v>
      </c>
      <c r="D10" s="165"/>
    </row>
    <row r="11" spans="1:6" ht="28.5" customHeight="1" x14ac:dyDescent="0.5">
      <c r="A11" s="160" t="s">
        <v>355</v>
      </c>
      <c r="B11" s="164">
        <v>11012002</v>
      </c>
      <c r="C11" s="162">
        <v>10361665.220000001</v>
      </c>
      <c r="D11" s="165"/>
    </row>
    <row r="12" spans="1:6" ht="28.5" customHeight="1" x14ac:dyDescent="0.5">
      <c r="A12" s="160" t="s">
        <v>356</v>
      </c>
      <c r="B12" s="164">
        <v>11012002</v>
      </c>
      <c r="C12" s="162">
        <v>3080011.9</v>
      </c>
      <c r="D12" s="165"/>
    </row>
    <row r="13" spans="1:6" ht="28.5" customHeight="1" x14ac:dyDescent="0.5">
      <c r="A13" s="160" t="s">
        <v>6</v>
      </c>
      <c r="B13" s="168">
        <v>11043001</v>
      </c>
      <c r="C13" s="162">
        <v>1532318.73</v>
      </c>
      <c r="D13" s="165"/>
    </row>
    <row r="14" spans="1:6" ht="28.5" customHeight="1" x14ac:dyDescent="0.5">
      <c r="A14" s="160" t="s">
        <v>357</v>
      </c>
      <c r="B14" s="169">
        <v>11043002</v>
      </c>
      <c r="C14" s="170">
        <v>20874.580000000002</v>
      </c>
      <c r="D14" s="165"/>
    </row>
    <row r="15" spans="1:6" ht="28.5" customHeight="1" x14ac:dyDescent="0.5">
      <c r="A15" s="160" t="s">
        <v>97</v>
      </c>
      <c r="B15" s="164">
        <v>11044000</v>
      </c>
      <c r="C15" s="162">
        <v>204475</v>
      </c>
      <c r="D15" s="165"/>
    </row>
    <row r="16" spans="1:6" ht="28.5" customHeight="1" x14ac:dyDescent="0.5">
      <c r="A16" s="160" t="s">
        <v>12</v>
      </c>
      <c r="B16" s="171">
        <v>11045000</v>
      </c>
      <c r="C16" s="162">
        <v>406677</v>
      </c>
      <c r="D16" s="165"/>
    </row>
    <row r="17" spans="1:6" ht="28.5" customHeight="1" x14ac:dyDescent="0.5">
      <c r="A17" s="160" t="s">
        <v>9</v>
      </c>
      <c r="B17" s="171">
        <v>11042000</v>
      </c>
      <c r="C17" s="170">
        <v>20800</v>
      </c>
      <c r="D17" s="165"/>
    </row>
    <row r="18" spans="1:6" ht="27.75" customHeight="1" x14ac:dyDescent="0.5">
      <c r="A18" s="160" t="s">
        <v>358</v>
      </c>
      <c r="B18" s="164">
        <v>21010000</v>
      </c>
      <c r="C18" s="165"/>
      <c r="D18" s="166">
        <f>'หมายเหตุ 15'!G17</f>
        <v>5149692.5999999996</v>
      </c>
    </row>
    <row r="19" spans="1:6" ht="14.25" hidden="1" customHeight="1" x14ac:dyDescent="0.5">
      <c r="A19" s="160" t="s">
        <v>359</v>
      </c>
      <c r="B19" s="164">
        <v>210500</v>
      </c>
      <c r="C19" s="165"/>
      <c r="D19" s="166">
        <f>[1]รายจ่ายรอจ่าย!C7</f>
        <v>0</v>
      </c>
    </row>
    <row r="20" spans="1:6" ht="28.5" customHeight="1" x14ac:dyDescent="0.5">
      <c r="A20" s="160" t="s">
        <v>41</v>
      </c>
      <c r="B20" s="168">
        <v>31000000</v>
      </c>
      <c r="C20" s="165"/>
      <c r="D20" s="166">
        <f>หมายเหตุ21!D17</f>
        <v>15987411.43</v>
      </c>
    </row>
    <row r="21" spans="1:6" ht="28.5" customHeight="1" x14ac:dyDescent="0.5">
      <c r="A21" s="160" t="s">
        <v>360</v>
      </c>
      <c r="B21" s="168">
        <v>32000000</v>
      </c>
      <c r="C21" s="165"/>
      <c r="D21" s="166">
        <v>22759246.120000001</v>
      </c>
    </row>
    <row r="22" spans="1:6" ht="28.5" customHeight="1" x14ac:dyDescent="0.5">
      <c r="A22" s="172" t="s">
        <v>361</v>
      </c>
      <c r="B22" s="173">
        <v>21040000</v>
      </c>
      <c r="C22" s="165"/>
      <c r="D22" s="166">
        <f>'หมายเหตุ17,18'!G19</f>
        <v>3210418.39</v>
      </c>
    </row>
    <row r="23" spans="1:6" s="177" customFormat="1" ht="26.25" customHeight="1" thickBot="1" x14ac:dyDescent="0.6">
      <c r="A23" s="174" t="s">
        <v>66</v>
      </c>
      <c r="B23" s="174"/>
      <c r="C23" s="175">
        <f>SUM(C5:C22)</f>
        <v>47106768.539999992</v>
      </c>
      <c r="D23" s="176">
        <f>SUM(D18:D22)</f>
        <v>47106768.540000007</v>
      </c>
      <c r="F23" s="178">
        <f>C23-D23</f>
        <v>0</v>
      </c>
    </row>
    <row r="24" spans="1:6" s="177" customFormat="1" ht="5.25" customHeight="1" thickTop="1" x14ac:dyDescent="0.55000000000000004"/>
    <row r="25" spans="1:6" s="177" customFormat="1" ht="17.25" customHeight="1" x14ac:dyDescent="0.55000000000000004"/>
    <row r="26" spans="1:6" s="177" customFormat="1" ht="25.5" customHeight="1" x14ac:dyDescent="0.55000000000000004"/>
    <row r="27" spans="1:6" s="177" customFormat="1" ht="25.5" customHeight="1" x14ac:dyDescent="0.55000000000000004"/>
    <row r="28" spans="1:6" s="177" customFormat="1" ht="22.5" customHeight="1" x14ac:dyDescent="0.55000000000000004">
      <c r="A28" s="179" t="s">
        <v>362</v>
      </c>
      <c r="B28" s="179"/>
      <c r="C28" s="179" t="s">
        <v>363</v>
      </c>
      <c r="D28" s="179"/>
      <c r="E28" s="179"/>
    </row>
    <row r="29" spans="1:6" s="177" customFormat="1" ht="21.75" customHeight="1" x14ac:dyDescent="0.55000000000000004">
      <c r="A29" s="179" t="s">
        <v>364</v>
      </c>
      <c r="B29" s="179"/>
      <c r="C29" s="179"/>
      <c r="D29" s="179"/>
      <c r="E29" s="179"/>
    </row>
    <row r="30" spans="1:6" s="177" customFormat="1" ht="21.75" customHeight="1" x14ac:dyDescent="0.55000000000000004">
      <c r="A30" s="179"/>
      <c r="B30" s="179"/>
      <c r="C30" s="179"/>
      <c r="D30" s="179"/>
      <c r="E30" s="179"/>
    </row>
    <row r="31" spans="1:6" s="177" customFormat="1" ht="13.5" customHeight="1" x14ac:dyDescent="0.55000000000000004">
      <c r="A31" s="179"/>
      <c r="B31" s="179"/>
      <c r="C31" s="179"/>
      <c r="D31" s="179"/>
      <c r="E31" s="179"/>
    </row>
    <row r="32" spans="1:6" s="177" customFormat="1" ht="23.25" customHeight="1" x14ac:dyDescent="0.55000000000000004">
      <c r="A32" s="179" t="s">
        <v>365</v>
      </c>
      <c r="B32" s="179"/>
      <c r="C32" s="179" t="s">
        <v>366</v>
      </c>
      <c r="D32" s="179"/>
      <c r="E32" s="179"/>
    </row>
    <row r="33" spans="1:5" x14ac:dyDescent="0.5">
      <c r="A33" s="179" t="s">
        <v>367</v>
      </c>
      <c r="B33" s="179"/>
      <c r="C33" s="179"/>
      <c r="D33" s="179"/>
      <c r="E33" s="179"/>
    </row>
  </sheetData>
  <mergeCells count="3">
    <mergeCell ref="A1:D1"/>
    <mergeCell ref="A2:D2"/>
    <mergeCell ref="A3:D3"/>
  </mergeCells>
  <pageMargins left="0.74803149606299213" right="0.31496062992125984" top="0.98425196850393704" bottom="0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view="pageBreakPreview" zoomScaleSheetLayoutView="100" workbookViewId="0">
      <selection activeCell="Q6" sqref="Q6"/>
    </sheetView>
  </sheetViews>
  <sheetFormatPr defaultRowHeight="23.25" x14ac:dyDescent="0.5"/>
  <cols>
    <col min="1" max="8" width="9" style="1"/>
    <col min="9" max="9" width="13.75" style="1" customWidth="1"/>
    <col min="10" max="16384" width="9" style="1"/>
  </cols>
  <sheetData>
    <row r="1" spans="1:11" x14ac:dyDescent="0.5">
      <c r="A1" s="182" t="s">
        <v>213</v>
      </c>
      <c r="B1" s="182"/>
      <c r="C1" s="182"/>
      <c r="D1" s="182"/>
      <c r="E1" s="182"/>
      <c r="F1" s="182"/>
      <c r="G1" s="182"/>
      <c r="H1" s="182"/>
      <c r="I1" s="182"/>
    </row>
    <row r="2" spans="1:11" x14ac:dyDescent="0.5">
      <c r="A2" s="182" t="s">
        <v>45</v>
      </c>
      <c r="B2" s="182"/>
      <c r="C2" s="182"/>
      <c r="D2" s="182"/>
      <c r="E2" s="182"/>
      <c r="F2" s="182"/>
      <c r="G2" s="182"/>
      <c r="H2" s="182"/>
      <c r="I2" s="182"/>
    </row>
    <row r="3" spans="1:11" x14ac:dyDescent="0.5">
      <c r="A3" s="182" t="s">
        <v>46</v>
      </c>
      <c r="B3" s="182"/>
      <c r="C3" s="182"/>
      <c r="D3" s="182"/>
      <c r="E3" s="182"/>
      <c r="F3" s="182"/>
      <c r="G3" s="182"/>
      <c r="H3" s="182"/>
      <c r="I3" s="182"/>
    </row>
    <row r="5" spans="1:11" x14ac:dyDescent="0.5">
      <c r="A5" s="5" t="s">
        <v>47</v>
      </c>
    </row>
    <row r="6" spans="1:11" x14ac:dyDescent="0.5">
      <c r="A6" s="99"/>
      <c r="B6" s="99" t="s">
        <v>219</v>
      </c>
      <c r="D6" s="99"/>
      <c r="E6" s="100"/>
      <c r="F6" s="100"/>
      <c r="G6" s="101"/>
      <c r="H6" s="99"/>
      <c r="I6" s="76"/>
      <c r="J6" s="76"/>
      <c r="K6"/>
    </row>
    <row r="7" spans="1:11" x14ac:dyDescent="0.5">
      <c r="A7" s="99" t="s">
        <v>344</v>
      </c>
      <c r="C7" s="99"/>
      <c r="D7" s="99"/>
      <c r="E7" s="100"/>
      <c r="F7" s="100"/>
      <c r="G7" s="101"/>
      <c r="H7" s="99"/>
      <c r="I7" s="76"/>
      <c r="J7" s="76"/>
      <c r="K7"/>
    </row>
    <row r="8" spans="1:11" x14ac:dyDescent="0.5">
      <c r="A8" s="99" t="s">
        <v>220</v>
      </c>
      <c r="C8" s="99"/>
      <c r="D8" s="99"/>
      <c r="E8" s="100"/>
      <c r="F8" s="100"/>
      <c r="G8" s="101"/>
      <c r="H8" s="99"/>
      <c r="I8" s="76"/>
      <c r="J8" s="76"/>
      <c r="K8"/>
    </row>
    <row r="9" spans="1:11" x14ac:dyDescent="0.5">
      <c r="A9" s="5" t="s">
        <v>48</v>
      </c>
    </row>
    <row r="10" spans="1:11" x14ac:dyDescent="0.5">
      <c r="B10" s="5" t="s">
        <v>49</v>
      </c>
    </row>
    <row r="11" spans="1:11" x14ac:dyDescent="0.5">
      <c r="B11" s="1" t="s">
        <v>50</v>
      </c>
    </row>
    <row r="12" spans="1:11" x14ac:dyDescent="0.5">
      <c r="A12" s="1" t="s">
        <v>51</v>
      </c>
    </row>
    <row r="13" spans="1:11" x14ac:dyDescent="0.5">
      <c r="A13" s="1" t="s">
        <v>52</v>
      </c>
    </row>
    <row r="14" spans="1:11" x14ac:dyDescent="0.5">
      <c r="A14" s="1" t="s">
        <v>53</v>
      </c>
    </row>
    <row r="15" spans="1:11" x14ac:dyDescent="0.5">
      <c r="B15" s="5" t="s">
        <v>175</v>
      </c>
    </row>
  </sheetData>
  <mergeCells count="3">
    <mergeCell ref="A1:I1"/>
    <mergeCell ref="A2:I2"/>
    <mergeCell ref="A3:I3"/>
  </mergeCells>
  <pageMargins left="0.9055118110236221" right="0.51181102362204722" top="0.74803149606299213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view="pageBreakPreview" topLeftCell="A13" zoomScaleSheetLayoutView="100" workbookViewId="0">
      <selection sqref="A1:F35"/>
    </sheetView>
  </sheetViews>
  <sheetFormatPr defaultRowHeight="23.25" x14ac:dyDescent="0.5"/>
  <cols>
    <col min="1" max="1" width="30.5" style="1" customWidth="1"/>
    <col min="2" max="3" width="12.625" style="1" customWidth="1"/>
    <col min="4" max="4" width="19.375" style="1" customWidth="1"/>
    <col min="5" max="6" width="12.375" style="1" customWidth="1"/>
    <col min="7" max="16384" width="9" style="1"/>
  </cols>
  <sheetData>
    <row r="1" spans="1:6" x14ac:dyDescent="0.5">
      <c r="A1" s="182" t="s">
        <v>213</v>
      </c>
      <c r="B1" s="182"/>
      <c r="C1" s="182"/>
      <c r="D1" s="182"/>
      <c r="E1" s="182"/>
      <c r="F1" s="182"/>
    </row>
    <row r="2" spans="1:6" x14ac:dyDescent="0.5">
      <c r="A2" s="182" t="s">
        <v>45</v>
      </c>
      <c r="B2" s="182"/>
      <c r="C2" s="182"/>
      <c r="D2" s="182"/>
      <c r="E2" s="182"/>
      <c r="F2" s="182"/>
    </row>
    <row r="3" spans="1:6" x14ac:dyDescent="0.5">
      <c r="A3" s="182" t="s">
        <v>46</v>
      </c>
      <c r="B3" s="182"/>
      <c r="C3" s="182"/>
      <c r="D3" s="182"/>
      <c r="E3" s="182"/>
      <c r="F3" s="182"/>
    </row>
    <row r="4" spans="1:6" ht="12" customHeight="1" x14ac:dyDescent="0.5">
      <c r="A4" s="5"/>
      <c r="B4" s="5"/>
      <c r="C4" s="5"/>
      <c r="D4" s="5"/>
      <c r="E4" s="5"/>
      <c r="F4" s="5"/>
    </row>
    <row r="5" spans="1:6" x14ac:dyDescent="0.5">
      <c r="A5" s="5" t="s">
        <v>54</v>
      </c>
      <c r="B5" s="5"/>
      <c r="C5" s="5"/>
      <c r="D5" s="5"/>
      <c r="E5" s="5"/>
      <c r="F5" s="5"/>
    </row>
    <row r="6" spans="1:6" x14ac:dyDescent="0.5">
      <c r="A6" s="187" t="s">
        <v>55</v>
      </c>
      <c r="B6" s="186" t="s">
        <v>56</v>
      </c>
      <c r="C6" s="186"/>
      <c r="D6" s="185" t="s">
        <v>57</v>
      </c>
      <c r="E6" s="185"/>
      <c r="F6" s="185"/>
    </row>
    <row r="7" spans="1:6" x14ac:dyDescent="0.5">
      <c r="A7" s="188"/>
      <c r="B7" s="186"/>
      <c r="C7" s="186"/>
      <c r="D7" s="19" t="s">
        <v>58</v>
      </c>
      <c r="E7" s="185" t="s">
        <v>60</v>
      </c>
      <c r="F7" s="185"/>
    </row>
    <row r="8" spans="1:6" x14ac:dyDescent="0.5">
      <c r="A8" s="21"/>
      <c r="B8" s="19">
        <v>2561</v>
      </c>
      <c r="C8" s="19">
        <v>2560</v>
      </c>
      <c r="D8" s="27"/>
      <c r="E8" s="19">
        <v>2561</v>
      </c>
      <c r="F8" s="19">
        <v>2560</v>
      </c>
    </row>
    <row r="9" spans="1:6" x14ac:dyDescent="0.5">
      <c r="A9" s="22" t="s">
        <v>61</v>
      </c>
      <c r="B9" s="32"/>
      <c r="C9" s="31"/>
      <c r="E9" s="32"/>
      <c r="F9" s="30"/>
    </row>
    <row r="10" spans="1:6" x14ac:dyDescent="0.5">
      <c r="A10" s="23" t="s">
        <v>62</v>
      </c>
      <c r="B10" s="31">
        <v>6413418</v>
      </c>
      <c r="C10" s="31">
        <v>6244418</v>
      </c>
      <c r="D10" s="78" t="s">
        <v>222</v>
      </c>
      <c r="E10" s="31">
        <v>8014915.96</v>
      </c>
      <c r="F10" s="157">
        <v>7927910.1900000004</v>
      </c>
    </row>
    <row r="11" spans="1:6" x14ac:dyDescent="0.5">
      <c r="A11" s="23"/>
      <c r="B11" s="31"/>
      <c r="C11" s="31"/>
      <c r="D11" s="78" t="s">
        <v>185</v>
      </c>
      <c r="E11" s="78">
        <v>742000</v>
      </c>
      <c r="F11" s="157">
        <v>742000</v>
      </c>
    </row>
    <row r="12" spans="1:6" x14ac:dyDescent="0.5">
      <c r="A12" s="23"/>
      <c r="B12" s="31"/>
      <c r="C12" s="31"/>
      <c r="D12" s="78" t="s">
        <v>186</v>
      </c>
      <c r="E12" s="78">
        <v>1799000</v>
      </c>
      <c r="F12" s="157">
        <v>1799000</v>
      </c>
    </row>
    <row r="13" spans="1:6" x14ac:dyDescent="0.5">
      <c r="A13" s="24"/>
      <c r="B13" s="31"/>
      <c r="C13" s="31"/>
      <c r="E13" s="31"/>
      <c r="F13" s="157"/>
    </row>
    <row r="14" spans="1:6" x14ac:dyDescent="0.5">
      <c r="A14" s="22" t="s">
        <v>63</v>
      </c>
      <c r="B14" s="31"/>
      <c r="C14" s="31"/>
      <c r="E14" s="31"/>
      <c r="F14" s="31"/>
    </row>
    <row r="15" spans="1:6" x14ac:dyDescent="0.5">
      <c r="A15" s="23" t="s">
        <v>64</v>
      </c>
      <c r="B15" s="31">
        <v>1438582.19</v>
      </c>
      <c r="C15" s="31">
        <v>1422362.19</v>
      </c>
      <c r="E15" s="31"/>
      <c r="F15" s="31"/>
    </row>
    <row r="16" spans="1:6" x14ac:dyDescent="0.5">
      <c r="A16" s="23" t="s">
        <v>176</v>
      </c>
      <c r="B16" s="31">
        <v>242490</v>
      </c>
      <c r="C16" s="31">
        <v>232950</v>
      </c>
      <c r="E16" s="31"/>
      <c r="F16" s="31"/>
    </row>
    <row r="17" spans="1:6" x14ac:dyDescent="0.5">
      <c r="A17" s="23" t="s">
        <v>177</v>
      </c>
      <c r="B17" s="31">
        <v>145800</v>
      </c>
      <c r="C17" s="31">
        <v>157200</v>
      </c>
      <c r="E17" s="31"/>
      <c r="F17" s="31"/>
    </row>
    <row r="18" spans="1:6" x14ac:dyDescent="0.5">
      <c r="A18" s="23" t="s">
        <v>178</v>
      </c>
      <c r="B18" s="31">
        <v>31280</v>
      </c>
      <c r="C18" s="31">
        <v>61280</v>
      </c>
      <c r="E18" s="31"/>
      <c r="F18" s="31"/>
    </row>
    <row r="19" spans="1:6" x14ac:dyDescent="0.5">
      <c r="A19" s="23" t="s">
        <v>179</v>
      </c>
      <c r="B19" s="31">
        <v>1425000</v>
      </c>
      <c r="C19" s="31">
        <v>1425000</v>
      </c>
      <c r="E19" s="31"/>
      <c r="F19" s="31"/>
    </row>
    <row r="20" spans="1:6" x14ac:dyDescent="0.5">
      <c r="A20" s="23" t="s">
        <v>180</v>
      </c>
      <c r="B20" s="31">
        <v>423475.77</v>
      </c>
      <c r="C20" s="31">
        <v>474250</v>
      </c>
      <c r="E20" s="31"/>
      <c r="F20" s="31"/>
    </row>
    <row r="21" spans="1:6" x14ac:dyDescent="0.5">
      <c r="A21" s="23" t="s">
        <v>181</v>
      </c>
      <c r="B21" s="31">
        <v>116000</v>
      </c>
      <c r="C21" s="31">
        <v>19000</v>
      </c>
      <c r="E21" s="31"/>
      <c r="F21" s="31"/>
    </row>
    <row r="22" spans="1:6" x14ac:dyDescent="0.5">
      <c r="A22" s="23" t="s">
        <v>65</v>
      </c>
      <c r="B22" s="31">
        <v>98500</v>
      </c>
      <c r="C22" s="31">
        <v>98500</v>
      </c>
      <c r="E22" s="31"/>
      <c r="F22" s="31"/>
    </row>
    <row r="23" spans="1:6" x14ac:dyDescent="0.5">
      <c r="A23" s="23" t="s">
        <v>221</v>
      </c>
      <c r="B23" s="31">
        <v>56000</v>
      </c>
      <c r="C23" s="31">
        <v>56000</v>
      </c>
      <c r="E23" s="31"/>
      <c r="F23" s="31"/>
    </row>
    <row r="24" spans="1:6" x14ac:dyDescent="0.5">
      <c r="A24" s="23" t="s">
        <v>182</v>
      </c>
      <c r="B24" s="31">
        <v>93600</v>
      </c>
      <c r="C24" s="31">
        <v>95100</v>
      </c>
      <c r="E24" s="31"/>
      <c r="F24" s="31"/>
    </row>
    <row r="25" spans="1:6" x14ac:dyDescent="0.5">
      <c r="A25" s="23" t="s">
        <v>183</v>
      </c>
      <c r="B25" s="31">
        <v>8750</v>
      </c>
      <c r="C25" s="31">
        <v>8750</v>
      </c>
      <c r="E25" s="31"/>
      <c r="F25" s="31"/>
    </row>
    <row r="26" spans="1:6" x14ac:dyDescent="0.5">
      <c r="A26" s="23" t="s">
        <v>184</v>
      </c>
      <c r="B26" s="31">
        <v>63020</v>
      </c>
      <c r="C26" s="31">
        <v>174100</v>
      </c>
      <c r="E26" s="31"/>
      <c r="F26" s="31"/>
    </row>
    <row r="27" spans="1:6" x14ac:dyDescent="0.5">
      <c r="A27" s="25"/>
      <c r="B27" s="31"/>
      <c r="C27" s="31"/>
      <c r="E27" s="31"/>
      <c r="F27" s="31"/>
    </row>
    <row r="28" spans="1:6" x14ac:dyDescent="0.5">
      <c r="A28" s="34" t="s">
        <v>66</v>
      </c>
      <c r="B28" s="31"/>
      <c r="C28" s="31"/>
      <c r="E28" s="31"/>
      <c r="F28" s="31"/>
    </row>
    <row r="29" spans="1:6" s="5" customFormat="1" x14ac:dyDescent="0.5">
      <c r="A29" s="35"/>
      <c r="B29" s="36">
        <f>SUM(B9:B28)</f>
        <v>10555915.959999999</v>
      </c>
      <c r="C29" s="36">
        <f>SUM(C9:C28)</f>
        <v>10468910.189999999</v>
      </c>
      <c r="D29" s="37"/>
      <c r="E29" s="36">
        <f>SUM(E9:E28)</f>
        <v>10555915.960000001</v>
      </c>
      <c r="F29" s="36">
        <f>SUM(F9:F28)</f>
        <v>10468910.190000001</v>
      </c>
    </row>
    <row r="30" spans="1:6" ht="18" customHeight="1" x14ac:dyDescent="0.5">
      <c r="A30" s="18"/>
    </row>
    <row r="31" spans="1:6" x14ac:dyDescent="0.5">
      <c r="A31" s="38" t="s">
        <v>67</v>
      </c>
    </row>
    <row r="32" spans="1:6" ht="23.25" customHeight="1" x14ac:dyDescent="0.5">
      <c r="A32" s="18" t="s">
        <v>68</v>
      </c>
    </row>
    <row r="33" spans="1:6" x14ac:dyDescent="0.5">
      <c r="A33" s="1" t="s">
        <v>69</v>
      </c>
    </row>
    <row r="34" spans="1:6" x14ac:dyDescent="0.5">
      <c r="A34" s="1" t="s">
        <v>71</v>
      </c>
    </row>
    <row r="35" spans="1:6" x14ac:dyDescent="0.5">
      <c r="A35" s="18" t="s">
        <v>72</v>
      </c>
    </row>
    <row r="37" spans="1:6" x14ac:dyDescent="0.5">
      <c r="A37" s="184" t="s">
        <v>70</v>
      </c>
      <c r="B37" s="184"/>
      <c r="C37" s="184"/>
      <c r="D37" s="184"/>
      <c r="E37" s="184"/>
      <c r="F37" s="184"/>
    </row>
  </sheetData>
  <mergeCells count="8">
    <mergeCell ref="A37:F37"/>
    <mergeCell ref="A1:F1"/>
    <mergeCell ref="A2:F2"/>
    <mergeCell ref="A3:F3"/>
    <mergeCell ref="D6:F6"/>
    <mergeCell ref="E7:F7"/>
    <mergeCell ref="B6:C7"/>
    <mergeCell ref="A6:A7"/>
  </mergeCells>
  <pageMargins left="0.51181102362204722" right="0.1574803149606299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view="pageBreakPreview" topLeftCell="A19" zoomScaleSheetLayoutView="100" workbookViewId="0">
      <selection sqref="A1:F30"/>
    </sheetView>
  </sheetViews>
  <sheetFormatPr defaultRowHeight="23.25" x14ac:dyDescent="0.5"/>
  <cols>
    <col min="1" max="1" width="9.875" style="1" customWidth="1"/>
    <col min="2" max="2" width="11.75" style="1" customWidth="1"/>
    <col min="3" max="3" width="41.75" style="1" customWidth="1"/>
    <col min="4" max="4" width="12.25" style="1" customWidth="1"/>
    <col min="5" max="5" width="4" style="1" customWidth="1"/>
    <col min="6" max="6" width="12.625" style="1" customWidth="1"/>
    <col min="7" max="16384" width="9" style="1"/>
  </cols>
  <sheetData>
    <row r="1" spans="1:6" x14ac:dyDescent="0.5">
      <c r="A1" s="182" t="s">
        <v>213</v>
      </c>
      <c r="B1" s="182"/>
      <c r="C1" s="182"/>
      <c r="D1" s="182"/>
      <c r="E1" s="182"/>
      <c r="F1" s="182"/>
    </row>
    <row r="2" spans="1:6" x14ac:dyDescent="0.5">
      <c r="A2" s="182" t="s">
        <v>45</v>
      </c>
      <c r="B2" s="182"/>
      <c r="C2" s="182"/>
      <c r="D2" s="182"/>
      <c r="E2" s="182"/>
      <c r="F2" s="182"/>
    </row>
    <row r="3" spans="1:6" x14ac:dyDescent="0.5">
      <c r="A3" s="182" t="s">
        <v>46</v>
      </c>
      <c r="B3" s="182"/>
      <c r="C3" s="182"/>
      <c r="D3" s="182"/>
      <c r="E3" s="182"/>
      <c r="F3" s="182"/>
    </row>
    <row r="5" spans="1:6" s="5" customFormat="1" x14ac:dyDescent="0.5">
      <c r="A5" s="5" t="s">
        <v>74</v>
      </c>
      <c r="D5" s="7">
        <v>2561</v>
      </c>
      <c r="E5" s="7"/>
      <c r="F5" s="7">
        <v>2560</v>
      </c>
    </row>
    <row r="6" spans="1:6" x14ac:dyDescent="0.5">
      <c r="B6" s="1" t="s">
        <v>75</v>
      </c>
      <c r="D6" s="95" t="s">
        <v>202</v>
      </c>
      <c r="E6" s="8"/>
      <c r="F6" s="107">
        <v>5772.21</v>
      </c>
    </row>
    <row r="7" spans="1:6" x14ac:dyDescent="0.5">
      <c r="B7" s="1" t="s">
        <v>223</v>
      </c>
      <c r="C7" s="103" t="s">
        <v>224</v>
      </c>
      <c r="D7" s="8">
        <v>6908182.0599999996</v>
      </c>
      <c r="E7" s="8"/>
      <c r="F7" s="108">
        <v>6882692.54</v>
      </c>
    </row>
    <row r="8" spans="1:6" x14ac:dyDescent="0.5">
      <c r="C8" s="104" t="s">
        <v>225</v>
      </c>
      <c r="D8" s="8">
        <v>3080011.9</v>
      </c>
      <c r="E8" s="8"/>
      <c r="F8" s="108">
        <v>3046501.39</v>
      </c>
    </row>
    <row r="9" spans="1:6" x14ac:dyDescent="0.5">
      <c r="C9" s="105" t="s">
        <v>226</v>
      </c>
      <c r="D9" s="8">
        <v>11186530.68</v>
      </c>
      <c r="E9" s="8"/>
      <c r="F9" s="109">
        <v>7994689.79</v>
      </c>
    </row>
    <row r="10" spans="1:6" x14ac:dyDescent="0.5">
      <c r="C10" s="106" t="s">
        <v>227</v>
      </c>
      <c r="D10" s="95" t="s">
        <v>202</v>
      </c>
      <c r="E10" s="8"/>
      <c r="F10" s="110" t="s">
        <v>202</v>
      </c>
    </row>
    <row r="11" spans="1:6" x14ac:dyDescent="0.5">
      <c r="C11" s="106" t="s">
        <v>228</v>
      </c>
      <c r="D11" s="95" t="s">
        <v>202</v>
      </c>
      <c r="E11" s="8"/>
      <c r="F11" s="110" t="s">
        <v>202</v>
      </c>
    </row>
    <row r="12" spans="1:6" x14ac:dyDescent="0.5">
      <c r="C12" s="105" t="s">
        <v>229</v>
      </c>
      <c r="D12" s="8">
        <v>12722731.76</v>
      </c>
      <c r="E12" s="8"/>
      <c r="F12" s="109">
        <v>10069942.859999999</v>
      </c>
    </row>
    <row r="13" spans="1:6" x14ac:dyDescent="0.5">
      <c r="C13" s="105" t="s">
        <v>230</v>
      </c>
      <c r="D13" s="8">
        <v>622438.49</v>
      </c>
      <c r="E13" s="8"/>
      <c r="F13" s="109">
        <v>519290.92</v>
      </c>
    </row>
    <row r="14" spans="1:6" x14ac:dyDescent="0.5">
      <c r="C14" s="105" t="s">
        <v>231</v>
      </c>
      <c r="D14" s="8">
        <v>40063.120000000003</v>
      </c>
      <c r="E14" s="8"/>
      <c r="F14" s="109">
        <v>39901.61</v>
      </c>
    </row>
    <row r="15" spans="1:6" x14ac:dyDescent="0.5">
      <c r="C15" s="105" t="s">
        <v>232</v>
      </c>
      <c r="D15" s="8">
        <v>10361665.220000001</v>
      </c>
      <c r="E15" s="8"/>
      <c r="F15" s="110">
        <v>10243878.970000001</v>
      </c>
    </row>
    <row r="16" spans="1:6" x14ac:dyDescent="0.5">
      <c r="C16" s="77" t="s">
        <v>233</v>
      </c>
      <c r="D16" s="95" t="s">
        <v>202</v>
      </c>
      <c r="E16" s="8"/>
      <c r="F16" s="110" t="s">
        <v>202</v>
      </c>
    </row>
    <row r="17" spans="1:6" ht="24" thickBot="1" x14ac:dyDescent="0.55000000000000004">
      <c r="B17" s="5" t="s">
        <v>66</v>
      </c>
      <c r="D17" s="39">
        <f>SUM(D6:D16)</f>
        <v>44921623.229999997</v>
      </c>
      <c r="E17" s="10"/>
      <c r="F17" s="39">
        <f>SUM(F6:F16)</f>
        <v>38802670.289999999</v>
      </c>
    </row>
    <row r="18" spans="1:6" ht="24" thickTop="1" x14ac:dyDescent="0.5"/>
    <row r="20" spans="1:6" x14ac:dyDescent="0.5">
      <c r="A20" s="5" t="s">
        <v>77</v>
      </c>
      <c r="D20" s="7">
        <v>2561</v>
      </c>
      <c r="E20" s="7"/>
      <c r="F20" s="7">
        <v>2560</v>
      </c>
    </row>
    <row r="21" spans="1:6" x14ac:dyDescent="0.5">
      <c r="B21" s="1" t="s">
        <v>234</v>
      </c>
      <c r="D21" s="8">
        <v>1532318.73</v>
      </c>
      <c r="E21" s="8"/>
      <c r="F21" s="95" t="s">
        <v>202</v>
      </c>
    </row>
    <row r="22" spans="1:6" x14ac:dyDescent="0.5">
      <c r="B22" s="1" t="s">
        <v>78</v>
      </c>
      <c r="D22" s="8"/>
      <c r="E22" s="8"/>
      <c r="F22" s="8"/>
    </row>
    <row r="23" spans="1:6" ht="24" thickBot="1" x14ac:dyDescent="0.55000000000000004">
      <c r="B23" s="5" t="s">
        <v>66</v>
      </c>
      <c r="D23" s="39">
        <f>SUM(D21:D22)</f>
        <v>1532318.73</v>
      </c>
      <c r="E23" s="10"/>
      <c r="F23" s="39">
        <f>SUM(F21:F22)</f>
        <v>0</v>
      </c>
    </row>
    <row r="24" spans="1:6" ht="24" thickTop="1" x14ac:dyDescent="0.5"/>
    <row r="27" spans="1:6" x14ac:dyDescent="0.5">
      <c r="A27" s="5" t="s">
        <v>79</v>
      </c>
      <c r="D27" s="7">
        <v>2561</v>
      </c>
      <c r="E27" s="7"/>
      <c r="F27" s="7">
        <v>2560</v>
      </c>
    </row>
    <row r="28" spans="1:6" x14ac:dyDescent="0.5">
      <c r="B28" s="1" t="s">
        <v>187</v>
      </c>
      <c r="D28" s="95" t="s">
        <v>202</v>
      </c>
      <c r="E28" s="8"/>
      <c r="F28" s="95" t="s">
        <v>202</v>
      </c>
    </row>
    <row r="29" spans="1:6" x14ac:dyDescent="0.5">
      <c r="B29" s="1" t="s">
        <v>76</v>
      </c>
      <c r="D29" s="133" t="s">
        <v>202</v>
      </c>
      <c r="E29" s="8"/>
      <c r="F29" s="133" t="s">
        <v>202</v>
      </c>
    </row>
    <row r="30" spans="1:6" ht="24" thickBot="1" x14ac:dyDescent="0.55000000000000004">
      <c r="B30" s="5" t="s">
        <v>66</v>
      </c>
      <c r="D30" s="39">
        <f>SUM(D28:D29)</f>
        <v>0</v>
      </c>
      <c r="E30" s="10"/>
      <c r="F30" s="39">
        <f>SUM(F28:F29)</f>
        <v>0</v>
      </c>
    </row>
    <row r="31" spans="1:6" ht="24" thickTop="1" x14ac:dyDescent="0.5"/>
  </sheetData>
  <mergeCells count="3">
    <mergeCell ref="A1:F1"/>
    <mergeCell ref="A2:F2"/>
    <mergeCell ref="A3:F3"/>
  </mergeCells>
  <pageMargins left="0.35433070866141736" right="0.35433070866141736" top="0.74803149606299213" bottom="0.35433070866141736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="60" workbookViewId="0">
      <selection sqref="A1:D20"/>
    </sheetView>
  </sheetViews>
  <sheetFormatPr defaultRowHeight="23.25" x14ac:dyDescent="0.5"/>
  <cols>
    <col min="1" max="1" width="22.75" style="1" customWidth="1"/>
    <col min="2" max="2" width="17.625" style="1" customWidth="1"/>
    <col min="3" max="3" width="25.625" style="1" customWidth="1"/>
    <col min="4" max="4" width="18" style="1" customWidth="1"/>
    <col min="5" max="16384" width="9" style="1"/>
  </cols>
  <sheetData>
    <row r="1" spans="1:7" x14ac:dyDescent="0.5">
      <c r="A1" s="182" t="s">
        <v>213</v>
      </c>
      <c r="B1" s="182"/>
      <c r="C1" s="182"/>
      <c r="D1" s="182"/>
      <c r="E1" s="40"/>
      <c r="F1" s="40"/>
      <c r="G1" s="40"/>
    </row>
    <row r="2" spans="1:7" x14ac:dyDescent="0.5">
      <c r="A2" s="182" t="s">
        <v>45</v>
      </c>
      <c r="B2" s="182"/>
      <c r="C2" s="182"/>
      <c r="D2" s="182"/>
      <c r="E2" s="40"/>
      <c r="F2" s="40"/>
      <c r="G2" s="40"/>
    </row>
    <row r="3" spans="1:7" x14ac:dyDescent="0.5">
      <c r="A3" s="182" t="s">
        <v>73</v>
      </c>
      <c r="B3" s="182"/>
      <c r="C3" s="182"/>
      <c r="D3" s="182"/>
      <c r="E3" s="40"/>
      <c r="F3" s="40"/>
      <c r="G3" s="40"/>
    </row>
    <row r="5" spans="1:7" s="5" customFormat="1" x14ac:dyDescent="0.5">
      <c r="A5" s="5" t="s">
        <v>80</v>
      </c>
    </row>
    <row r="6" spans="1:7" x14ac:dyDescent="0.5">
      <c r="A6" s="41" t="s">
        <v>81</v>
      </c>
    </row>
    <row r="7" spans="1:7" s="7" customFormat="1" x14ac:dyDescent="0.5">
      <c r="A7" s="19" t="s">
        <v>82</v>
      </c>
      <c r="B7" s="19" t="s">
        <v>83</v>
      </c>
      <c r="C7" s="19" t="s">
        <v>84</v>
      </c>
      <c r="D7" s="19" t="s">
        <v>60</v>
      </c>
    </row>
    <row r="8" spans="1:7" x14ac:dyDescent="0.5">
      <c r="A8" s="42"/>
      <c r="B8" s="42"/>
      <c r="C8" s="42"/>
      <c r="D8" s="33"/>
    </row>
    <row r="9" spans="1:7" ht="22.5" customHeight="1" x14ac:dyDescent="0.5">
      <c r="A9" s="44"/>
      <c r="B9" s="45"/>
      <c r="C9" s="44"/>
      <c r="D9" s="33"/>
    </row>
    <row r="10" spans="1:7" x14ac:dyDescent="0.5">
      <c r="A10" s="42"/>
      <c r="B10" s="42"/>
      <c r="C10" s="42"/>
      <c r="D10" s="33"/>
    </row>
    <row r="11" spans="1:7" s="5" customFormat="1" x14ac:dyDescent="0.5">
      <c r="A11" s="185" t="s">
        <v>66</v>
      </c>
      <c r="B11" s="185"/>
      <c r="C11" s="185"/>
      <c r="D11" s="86" t="s">
        <v>202</v>
      </c>
    </row>
    <row r="12" spans="1:7" s="5" customFormat="1" x14ac:dyDescent="0.5">
      <c r="A12" s="185" t="s">
        <v>87</v>
      </c>
      <c r="B12" s="185"/>
      <c r="C12" s="185"/>
      <c r="D12" s="86" t="s">
        <v>202</v>
      </c>
    </row>
    <row r="14" spans="1:7" x14ac:dyDescent="0.5">
      <c r="A14" s="41" t="s">
        <v>100</v>
      </c>
    </row>
    <row r="15" spans="1:7" s="74" customFormat="1" x14ac:dyDescent="0.5">
      <c r="A15" s="75" t="s">
        <v>82</v>
      </c>
      <c r="B15" s="75" t="s">
        <v>83</v>
      </c>
      <c r="C15" s="75" t="s">
        <v>84</v>
      </c>
      <c r="D15" s="75" t="s">
        <v>60</v>
      </c>
    </row>
    <row r="16" spans="1:7" x14ac:dyDescent="0.5">
      <c r="A16" s="42"/>
      <c r="B16" s="42"/>
      <c r="C16" s="42"/>
      <c r="D16" s="33"/>
    </row>
    <row r="17" spans="1:4" ht="22.5" customHeight="1" x14ac:dyDescent="0.5">
      <c r="A17" s="44"/>
      <c r="B17" s="45"/>
      <c r="C17" s="44"/>
      <c r="D17" s="33"/>
    </row>
    <row r="18" spans="1:4" x14ac:dyDescent="0.5">
      <c r="A18" s="42"/>
      <c r="B18" s="42"/>
      <c r="C18" s="42"/>
      <c r="D18" s="33"/>
    </row>
    <row r="19" spans="1:4" s="5" customFormat="1" x14ac:dyDescent="0.5">
      <c r="A19" s="185" t="s">
        <v>66</v>
      </c>
      <c r="B19" s="185"/>
      <c r="C19" s="185"/>
      <c r="D19" s="86" t="s">
        <v>202</v>
      </c>
    </row>
    <row r="20" spans="1:4" s="5" customFormat="1" x14ac:dyDescent="0.5">
      <c r="A20" s="185" t="s">
        <v>87</v>
      </c>
      <c r="B20" s="185"/>
      <c r="C20" s="185"/>
      <c r="D20" s="86" t="s">
        <v>202</v>
      </c>
    </row>
  </sheetData>
  <mergeCells count="7">
    <mergeCell ref="A19:C19"/>
    <mergeCell ref="A20:C20"/>
    <mergeCell ref="A12:C12"/>
    <mergeCell ref="A1:D1"/>
    <mergeCell ref="A2:D2"/>
    <mergeCell ref="A3:D3"/>
    <mergeCell ref="A11:C11"/>
  </mergeCells>
  <pageMargins left="0.9055118110236221" right="0.51181102362204722" top="0.74803149606299213" bottom="0.74803149606299213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view="pageBreakPreview" topLeftCell="A7" zoomScale="98" zoomScaleSheetLayoutView="98" workbookViewId="0">
      <selection sqref="A1:G29"/>
    </sheetView>
  </sheetViews>
  <sheetFormatPr defaultRowHeight="23.25" x14ac:dyDescent="0.5"/>
  <cols>
    <col min="1" max="1" width="22.5" style="1" customWidth="1"/>
    <col min="2" max="2" width="9.625" style="1" customWidth="1"/>
    <col min="3" max="3" width="9" style="1"/>
    <col min="4" max="4" width="9.875" style="1" bestFit="1" customWidth="1"/>
    <col min="5" max="6" width="9" style="1"/>
    <col min="7" max="7" width="9.875" style="1" bestFit="1" customWidth="1"/>
    <col min="8" max="16384" width="9" style="1"/>
  </cols>
  <sheetData>
    <row r="1" spans="1:7" x14ac:dyDescent="0.5">
      <c r="A1" s="182" t="s">
        <v>213</v>
      </c>
      <c r="B1" s="182"/>
      <c r="C1" s="182"/>
      <c r="D1" s="182"/>
      <c r="E1" s="182"/>
      <c r="F1" s="182"/>
      <c r="G1" s="182"/>
    </row>
    <row r="2" spans="1:7" x14ac:dyDescent="0.5">
      <c r="A2" s="182" t="s">
        <v>45</v>
      </c>
      <c r="B2" s="182"/>
      <c r="C2" s="182"/>
      <c r="D2" s="182"/>
      <c r="E2" s="182"/>
      <c r="F2" s="182"/>
      <c r="G2" s="182"/>
    </row>
    <row r="3" spans="1:7" x14ac:dyDescent="0.5">
      <c r="A3" s="182" t="s">
        <v>73</v>
      </c>
      <c r="B3" s="182"/>
      <c r="C3" s="182"/>
      <c r="D3" s="182"/>
      <c r="E3" s="182"/>
      <c r="F3" s="182"/>
      <c r="G3" s="182"/>
    </row>
    <row r="5" spans="1:7" x14ac:dyDescent="0.5">
      <c r="A5" s="5" t="s">
        <v>88</v>
      </c>
      <c r="D5" s="182">
        <v>2561</v>
      </c>
      <c r="E5" s="182"/>
      <c r="F5" s="182">
        <v>2560</v>
      </c>
      <c r="G5" s="182"/>
    </row>
    <row r="6" spans="1:7" x14ac:dyDescent="0.5">
      <c r="A6" s="46" t="s">
        <v>188</v>
      </c>
      <c r="D6" s="194">
        <v>20800</v>
      </c>
      <c r="E6" s="194"/>
      <c r="F6" s="194">
        <v>20800</v>
      </c>
      <c r="G6" s="194"/>
    </row>
    <row r="7" spans="1:7" ht="25.5" x14ac:dyDescent="0.65">
      <c r="A7" s="46" t="s">
        <v>369</v>
      </c>
      <c r="D7" s="195"/>
      <c r="E7" s="195"/>
      <c r="F7" s="195">
        <v>695805.68</v>
      </c>
      <c r="G7" s="195"/>
    </row>
    <row r="8" spans="1:7" x14ac:dyDescent="0.5">
      <c r="A8" s="46" t="s">
        <v>66</v>
      </c>
      <c r="D8" s="196">
        <f>SUM(D6:E7)</f>
        <v>20800</v>
      </c>
      <c r="E8" s="196"/>
      <c r="F8" s="196">
        <f>SUM(F6:G7)</f>
        <v>716605.68</v>
      </c>
      <c r="G8" s="196"/>
    </row>
    <row r="9" spans="1:7" x14ac:dyDescent="0.5">
      <c r="A9" s="46"/>
      <c r="D9" s="87"/>
      <c r="E9" s="87"/>
      <c r="F9" s="87"/>
      <c r="G9" s="87"/>
    </row>
    <row r="10" spans="1:7" x14ac:dyDescent="0.5">
      <c r="A10" s="46"/>
      <c r="D10" s="87"/>
      <c r="E10" s="87"/>
      <c r="F10" s="87"/>
      <c r="G10" s="87"/>
    </row>
    <row r="11" spans="1:7" x14ac:dyDescent="0.5">
      <c r="A11" s="46"/>
      <c r="D11" s="87"/>
      <c r="E11" s="87"/>
      <c r="F11" s="87"/>
      <c r="G11" s="87"/>
    </row>
    <row r="12" spans="1:7" x14ac:dyDescent="0.5">
      <c r="A12" s="46"/>
      <c r="D12" s="87"/>
      <c r="E12" s="87"/>
      <c r="F12" s="87"/>
      <c r="G12" s="87"/>
    </row>
    <row r="13" spans="1:7" x14ac:dyDescent="0.5">
      <c r="A13" s="46"/>
      <c r="D13" s="87"/>
      <c r="E13" s="87"/>
      <c r="F13" s="87"/>
      <c r="G13" s="87"/>
    </row>
    <row r="15" spans="1:7" x14ac:dyDescent="0.5">
      <c r="A15" s="182" t="s">
        <v>213</v>
      </c>
      <c r="B15" s="182"/>
      <c r="C15" s="182"/>
      <c r="D15" s="182"/>
      <c r="E15" s="182"/>
      <c r="F15" s="182"/>
      <c r="G15" s="182"/>
    </row>
    <row r="16" spans="1:7" x14ac:dyDescent="0.5">
      <c r="A16" s="182" t="s">
        <v>45</v>
      </c>
      <c r="B16" s="182"/>
      <c r="C16" s="182"/>
      <c r="D16" s="182"/>
      <c r="E16" s="182"/>
      <c r="F16" s="182"/>
      <c r="G16" s="182"/>
    </row>
    <row r="17" spans="1:7" s="7" customFormat="1" x14ac:dyDescent="0.5">
      <c r="A17" s="182" t="s">
        <v>73</v>
      </c>
      <c r="B17" s="182"/>
      <c r="C17" s="182"/>
      <c r="D17" s="182"/>
      <c r="E17" s="182"/>
      <c r="F17" s="182"/>
      <c r="G17" s="182"/>
    </row>
    <row r="18" spans="1:7" s="7" customFormat="1" x14ac:dyDescent="0.5">
      <c r="A18" s="1"/>
      <c r="B18" s="1"/>
      <c r="C18" s="1"/>
      <c r="D18" s="1"/>
      <c r="E18" s="1"/>
      <c r="F18" s="1"/>
      <c r="G18" s="1"/>
    </row>
    <row r="19" spans="1:7" s="7" customFormat="1" x14ac:dyDescent="0.5">
      <c r="A19" s="5" t="s">
        <v>89</v>
      </c>
      <c r="B19" s="1"/>
      <c r="C19" s="1"/>
      <c r="D19" s="1"/>
      <c r="E19" s="1"/>
      <c r="F19" s="1"/>
      <c r="G19" s="1"/>
    </row>
    <row r="20" spans="1:7" x14ac:dyDescent="0.5">
      <c r="A20" s="187" t="s">
        <v>90</v>
      </c>
      <c r="B20" s="189">
        <v>2561</v>
      </c>
      <c r="C20" s="190"/>
      <c r="D20" s="191"/>
      <c r="E20" s="189">
        <v>2560</v>
      </c>
      <c r="F20" s="190"/>
      <c r="G20" s="191"/>
    </row>
    <row r="21" spans="1:7" x14ac:dyDescent="0.5">
      <c r="A21" s="199"/>
      <c r="B21" s="192" t="s">
        <v>91</v>
      </c>
      <c r="C21" s="19" t="s">
        <v>59</v>
      </c>
      <c r="D21" s="197" t="s">
        <v>59</v>
      </c>
      <c r="E21" s="192" t="s">
        <v>91</v>
      </c>
      <c r="F21" s="19" t="s">
        <v>59</v>
      </c>
      <c r="G21" s="197" t="s">
        <v>60</v>
      </c>
    </row>
    <row r="22" spans="1:7" x14ac:dyDescent="0.5">
      <c r="A22" s="199"/>
      <c r="B22" s="193"/>
      <c r="C22" s="19" t="s">
        <v>92</v>
      </c>
      <c r="D22" s="198" t="s">
        <v>93</v>
      </c>
      <c r="E22" s="193"/>
      <c r="F22" s="19" t="s">
        <v>92</v>
      </c>
      <c r="G22" s="198"/>
    </row>
    <row r="23" spans="1:7" x14ac:dyDescent="0.5">
      <c r="A23" s="28" t="s">
        <v>94</v>
      </c>
      <c r="B23" s="79"/>
      <c r="C23" s="79" t="s">
        <v>202</v>
      </c>
      <c r="D23" s="111" t="s">
        <v>202</v>
      </c>
      <c r="E23" s="79">
        <v>2560</v>
      </c>
      <c r="F23" s="79">
        <v>1</v>
      </c>
      <c r="G23" s="31">
        <v>8531.25</v>
      </c>
    </row>
    <row r="24" spans="1:7" x14ac:dyDescent="0.5">
      <c r="A24" s="185" t="s">
        <v>66</v>
      </c>
      <c r="B24" s="185"/>
      <c r="C24" s="85">
        <f>SUM(C23:C23)</f>
        <v>0</v>
      </c>
      <c r="D24" s="36">
        <f>SUM(D23:D23)</f>
        <v>0</v>
      </c>
      <c r="E24" s="43"/>
      <c r="F24" s="75">
        <f>SUM(F23:F23)</f>
        <v>1</v>
      </c>
      <c r="G24" s="36">
        <f>SUM(G23:G23)</f>
        <v>8531.25</v>
      </c>
    </row>
    <row r="25" spans="1:7" x14ac:dyDescent="0.5">
      <c r="A25" s="28" t="s">
        <v>95</v>
      </c>
      <c r="B25" s="79">
        <v>2558</v>
      </c>
      <c r="C25" s="79">
        <v>35</v>
      </c>
      <c r="D25" s="31">
        <v>2665.84</v>
      </c>
      <c r="E25" s="79">
        <v>2558</v>
      </c>
      <c r="F25" s="79">
        <v>42</v>
      </c>
      <c r="G25" s="31">
        <v>3351.1</v>
      </c>
    </row>
    <row r="26" spans="1:7" x14ac:dyDescent="0.5">
      <c r="A26" s="28"/>
      <c r="B26" s="79">
        <v>2559</v>
      </c>
      <c r="C26" s="79">
        <v>75</v>
      </c>
      <c r="D26" s="31">
        <v>5736.82</v>
      </c>
      <c r="E26" s="79">
        <v>2559</v>
      </c>
      <c r="F26" s="79">
        <v>105</v>
      </c>
      <c r="G26" s="31">
        <v>8148.86</v>
      </c>
    </row>
    <row r="27" spans="1:7" x14ac:dyDescent="0.5">
      <c r="A27" s="28"/>
      <c r="B27" s="79">
        <v>2560</v>
      </c>
      <c r="C27" s="79">
        <v>178</v>
      </c>
      <c r="D27" s="31">
        <v>12471.92</v>
      </c>
      <c r="E27" s="79">
        <v>2560</v>
      </c>
      <c r="F27" s="79">
        <v>335</v>
      </c>
      <c r="G27" s="31">
        <v>26735.48</v>
      </c>
    </row>
    <row r="28" spans="1:7" x14ac:dyDescent="0.5">
      <c r="A28" s="185" t="s">
        <v>66</v>
      </c>
      <c r="B28" s="185"/>
      <c r="C28" s="85">
        <f>SUM(C25:C27)</f>
        <v>288</v>
      </c>
      <c r="D28" s="36">
        <f>SUM(D25:D27)</f>
        <v>20874.580000000002</v>
      </c>
      <c r="E28" s="43"/>
      <c r="F28" s="75">
        <f>SUM(F25:F27)</f>
        <v>482</v>
      </c>
      <c r="G28" s="36">
        <f>SUM(G25:G27)</f>
        <v>38235.440000000002</v>
      </c>
    </row>
    <row r="29" spans="1:7" x14ac:dyDescent="0.5">
      <c r="A29" s="185" t="s">
        <v>66</v>
      </c>
      <c r="B29" s="185"/>
      <c r="C29" s="85">
        <f>C28+C24</f>
        <v>288</v>
      </c>
      <c r="D29" s="36">
        <f>D28+D24</f>
        <v>20874.580000000002</v>
      </c>
      <c r="E29" s="43"/>
      <c r="F29" s="85">
        <f>F28+F24</f>
        <v>483</v>
      </c>
      <c r="G29" s="36">
        <f>G28+G24</f>
        <v>46766.69</v>
      </c>
    </row>
  </sheetData>
  <mergeCells count="24">
    <mergeCell ref="A17:G17"/>
    <mergeCell ref="A29:B29"/>
    <mergeCell ref="A24:B24"/>
    <mergeCell ref="A28:B28"/>
    <mergeCell ref="A20:A22"/>
    <mergeCell ref="B20:D20"/>
    <mergeCell ref="B21:B22"/>
    <mergeCell ref="D21:D22"/>
    <mergeCell ref="A1:G1"/>
    <mergeCell ref="A2:G2"/>
    <mergeCell ref="A3:G3"/>
    <mergeCell ref="E20:G20"/>
    <mergeCell ref="E21:E22"/>
    <mergeCell ref="D5:E5"/>
    <mergeCell ref="F5:G5"/>
    <mergeCell ref="D6:E6"/>
    <mergeCell ref="D7:E7"/>
    <mergeCell ref="D8:E8"/>
    <mergeCell ref="F6:G6"/>
    <mergeCell ref="F7:G7"/>
    <mergeCell ref="F8:G8"/>
    <mergeCell ref="G21:G22"/>
    <mergeCell ref="A15:G15"/>
    <mergeCell ref="A16:G16"/>
  </mergeCells>
  <pageMargins left="0.9055118110236221" right="0.51181102362204722" top="0.35433070866141736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view="pageBreakPreview" topLeftCell="A14" zoomScaleSheetLayoutView="100" workbookViewId="0">
      <selection sqref="A1:E35"/>
    </sheetView>
  </sheetViews>
  <sheetFormatPr defaultRowHeight="23.25" x14ac:dyDescent="0.5"/>
  <cols>
    <col min="1" max="1" width="25" style="1" customWidth="1"/>
    <col min="2" max="2" width="32.25" style="1" customWidth="1"/>
    <col min="3" max="3" width="12.125" style="1" customWidth="1"/>
    <col min="4" max="4" width="1.75" style="1" customWidth="1"/>
    <col min="5" max="5" width="12.125" style="1" customWidth="1"/>
    <col min="6" max="16384" width="9" style="1"/>
  </cols>
  <sheetData>
    <row r="1" spans="1:8" x14ac:dyDescent="0.5">
      <c r="A1" s="182" t="s">
        <v>213</v>
      </c>
      <c r="B1" s="182"/>
      <c r="C1" s="182"/>
      <c r="D1" s="182"/>
      <c r="E1" s="182"/>
      <c r="F1" s="40"/>
      <c r="G1" s="40"/>
      <c r="H1" s="40"/>
    </row>
    <row r="2" spans="1:8" x14ac:dyDescent="0.5">
      <c r="A2" s="182" t="s">
        <v>45</v>
      </c>
      <c r="B2" s="182"/>
      <c r="C2" s="182"/>
      <c r="D2" s="182"/>
      <c r="E2" s="182"/>
      <c r="F2" s="40"/>
      <c r="G2" s="40"/>
      <c r="H2" s="40"/>
    </row>
    <row r="3" spans="1:8" x14ac:dyDescent="0.5">
      <c r="A3" s="182" t="s">
        <v>73</v>
      </c>
      <c r="B3" s="182"/>
      <c r="C3" s="182"/>
      <c r="D3" s="182"/>
      <c r="E3" s="182"/>
      <c r="F3" s="40"/>
      <c r="G3" s="40"/>
      <c r="H3" s="40"/>
    </row>
    <row r="4" spans="1:8" ht="17.25" customHeight="1" x14ac:dyDescent="0.5"/>
    <row r="5" spans="1:8" s="5" customFormat="1" x14ac:dyDescent="0.5">
      <c r="A5" s="5" t="s">
        <v>96</v>
      </c>
      <c r="C5" s="7">
        <v>2561</v>
      </c>
      <c r="D5" s="7"/>
      <c r="E5" s="7">
        <v>2560</v>
      </c>
    </row>
    <row r="6" spans="1:8" x14ac:dyDescent="0.5">
      <c r="A6" s="46" t="s">
        <v>97</v>
      </c>
      <c r="C6" s="8">
        <v>204475</v>
      </c>
      <c r="D6" s="8"/>
      <c r="E6" s="8">
        <v>211495</v>
      </c>
    </row>
    <row r="7" spans="1:8" x14ac:dyDescent="0.5">
      <c r="A7" s="46"/>
      <c r="C7" s="8"/>
      <c r="D7" s="8"/>
      <c r="E7" s="8"/>
    </row>
    <row r="8" spans="1:8" s="5" customFormat="1" ht="24" thickBot="1" x14ac:dyDescent="0.55000000000000004">
      <c r="A8" s="47" t="s">
        <v>66</v>
      </c>
      <c r="C8" s="39">
        <f>SUM(C6:C7)</f>
        <v>204475</v>
      </c>
      <c r="D8" s="10"/>
      <c r="E8" s="39">
        <f>SUM(E6:E7)</f>
        <v>211495</v>
      </c>
    </row>
    <row r="9" spans="1:8" ht="24" thickTop="1" x14ac:dyDescent="0.5"/>
    <row r="10" spans="1:8" s="5" customFormat="1" x14ac:dyDescent="0.5">
      <c r="A10" s="5" t="s">
        <v>98</v>
      </c>
    </row>
    <row r="11" spans="1:8" s="5" customFormat="1" x14ac:dyDescent="0.5">
      <c r="A11" s="48" t="s">
        <v>81</v>
      </c>
    </row>
    <row r="12" spans="1:8" s="7" customFormat="1" x14ac:dyDescent="0.5">
      <c r="A12" s="19" t="s">
        <v>82</v>
      </c>
      <c r="B12" s="19" t="s">
        <v>99</v>
      </c>
      <c r="C12" s="185" t="s">
        <v>60</v>
      </c>
      <c r="D12" s="185"/>
      <c r="E12" s="185"/>
    </row>
    <row r="13" spans="1:8" x14ac:dyDescent="0.5">
      <c r="A13" s="42" t="s">
        <v>295</v>
      </c>
      <c r="B13" s="42" t="s">
        <v>303</v>
      </c>
      <c r="C13" s="201">
        <v>44592</v>
      </c>
      <c r="D13" s="201"/>
      <c r="E13" s="201"/>
    </row>
    <row r="14" spans="1:8" x14ac:dyDescent="0.5">
      <c r="A14" s="42" t="s">
        <v>296</v>
      </c>
      <c r="B14" s="42" t="s">
        <v>304</v>
      </c>
      <c r="C14" s="202">
        <v>40000</v>
      </c>
      <c r="D14" s="203"/>
      <c r="E14" s="204"/>
    </row>
    <row r="15" spans="1:8" x14ac:dyDescent="0.5">
      <c r="A15" s="42" t="s">
        <v>297</v>
      </c>
      <c r="B15" s="42" t="s">
        <v>305</v>
      </c>
      <c r="C15" s="202">
        <v>90000</v>
      </c>
      <c r="D15" s="203"/>
      <c r="E15" s="204"/>
    </row>
    <row r="16" spans="1:8" x14ac:dyDescent="0.5">
      <c r="A16" s="42" t="s">
        <v>298</v>
      </c>
      <c r="B16" s="42" t="s">
        <v>304</v>
      </c>
      <c r="C16" s="202">
        <v>90000</v>
      </c>
      <c r="D16" s="203"/>
      <c r="E16" s="204"/>
    </row>
    <row r="17" spans="1:5" x14ac:dyDescent="0.5">
      <c r="A17" s="42" t="s">
        <v>299</v>
      </c>
      <c r="B17" s="42" t="s">
        <v>306</v>
      </c>
      <c r="C17" s="202">
        <v>81085</v>
      </c>
      <c r="D17" s="203"/>
      <c r="E17" s="204"/>
    </row>
    <row r="18" spans="1:5" x14ac:dyDescent="0.5">
      <c r="A18" s="42" t="s">
        <v>300</v>
      </c>
      <c r="B18" s="42" t="s">
        <v>307</v>
      </c>
      <c r="C18" s="202">
        <v>30000</v>
      </c>
      <c r="D18" s="203"/>
      <c r="E18" s="204"/>
    </row>
    <row r="19" spans="1:5" x14ac:dyDescent="0.5">
      <c r="A19" s="42" t="s">
        <v>301</v>
      </c>
      <c r="B19" s="42" t="s">
        <v>303</v>
      </c>
      <c r="C19" s="202">
        <v>1000</v>
      </c>
      <c r="D19" s="203"/>
      <c r="E19" s="204"/>
    </row>
    <row r="20" spans="1:5" x14ac:dyDescent="0.5">
      <c r="A20" s="42" t="s">
        <v>302</v>
      </c>
      <c r="B20" s="42" t="s">
        <v>308</v>
      </c>
      <c r="C20" s="202">
        <v>30000</v>
      </c>
      <c r="D20" s="203"/>
      <c r="E20" s="204"/>
    </row>
    <row r="21" spans="1:5" s="5" customFormat="1" x14ac:dyDescent="0.5">
      <c r="A21" s="185" t="s">
        <v>66</v>
      </c>
      <c r="B21" s="185"/>
      <c r="C21" s="200">
        <f>SUM(C13:E20)</f>
        <v>406677</v>
      </c>
      <c r="D21" s="200"/>
      <c r="E21" s="200"/>
    </row>
    <row r="22" spans="1:5" s="5" customFormat="1" ht="30.75" customHeight="1" x14ac:dyDescent="0.5">
      <c r="A22" s="48" t="s">
        <v>100</v>
      </c>
    </row>
    <row r="23" spans="1:5" s="7" customFormat="1" x14ac:dyDescent="0.5">
      <c r="A23" s="19" t="s">
        <v>82</v>
      </c>
      <c r="B23" s="19" t="s">
        <v>99</v>
      </c>
      <c r="C23" s="185" t="s">
        <v>60</v>
      </c>
      <c r="D23" s="185"/>
      <c r="E23" s="185"/>
    </row>
    <row r="24" spans="1:5" x14ac:dyDescent="0.5">
      <c r="A24" s="42"/>
      <c r="B24" s="42"/>
      <c r="C24" s="201"/>
      <c r="D24" s="201"/>
      <c r="E24" s="201"/>
    </row>
    <row r="25" spans="1:5" s="5" customFormat="1" x14ac:dyDescent="0.5">
      <c r="A25" s="185" t="s">
        <v>66</v>
      </c>
      <c r="B25" s="185"/>
      <c r="C25" s="200">
        <f>SUM(C24:E24)</f>
        <v>0</v>
      </c>
      <c r="D25" s="200"/>
      <c r="E25" s="200"/>
    </row>
    <row r="27" spans="1:5" s="5" customFormat="1" x14ac:dyDescent="0.5">
      <c r="A27" s="5" t="s">
        <v>101</v>
      </c>
      <c r="C27" s="7">
        <v>2561</v>
      </c>
      <c r="D27" s="7"/>
      <c r="E27" s="7">
        <v>2560</v>
      </c>
    </row>
    <row r="28" spans="1:5" x14ac:dyDescent="0.5">
      <c r="A28" s="46"/>
      <c r="C28" s="8"/>
      <c r="D28" s="8"/>
      <c r="E28" s="8"/>
    </row>
    <row r="29" spans="1:5" x14ac:dyDescent="0.5">
      <c r="A29" s="46"/>
      <c r="C29" s="8"/>
      <c r="D29" s="8"/>
      <c r="E29" s="8"/>
    </row>
    <row r="30" spans="1:5" s="5" customFormat="1" ht="24" thickBot="1" x14ac:dyDescent="0.55000000000000004">
      <c r="A30" s="47" t="s">
        <v>66</v>
      </c>
      <c r="C30" s="39">
        <f>SUM(C28:C29)</f>
        <v>0</v>
      </c>
      <c r="D30" s="10"/>
      <c r="E30" s="39">
        <f>SUM(E28:E29)</f>
        <v>0</v>
      </c>
    </row>
    <row r="31" spans="1:5" ht="24" thickTop="1" x14ac:dyDescent="0.5"/>
    <row r="32" spans="1:5" s="5" customFormat="1" x14ac:dyDescent="0.5">
      <c r="A32" s="5" t="s">
        <v>189</v>
      </c>
      <c r="C32" s="7">
        <v>2561</v>
      </c>
      <c r="D32" s="7"/>
      <c r="E32" s="7">
        <v>2560</v>
      </c>
    </row>
    <row r="33" spans="1:5" x14ac:dyDescent="0.5">
      <c r="A33" s="46" t="s">
        <v>190</v>
      </c>
      <c r="C33" s="8"/>
      <c r="D33" s="8"/>
      <c r="E33" s="8"/>
    </row>
    <row r="34" spans="1:5" x14ac:dyDescent="0.5">
      <c r="A34" s="46" t="s">
        <v>76</v>
      </c>
      <c r="C34" s="8"/>
      <c r="D34" s="8"/>
      <c r="E34" s="8"/>
    </row>
    <row r="35" spans="1:5" s="5" customFormat="1" ht="24" thickBot="1" x14ac:dyDescent="0.55000000000000004">
      <c r="A35" s="47" t="s">
        <v>66</v>
      </c>
      <c r="C35" s="39">
        <f>SUM(C33:C34)</f>
        <v>0</v>
      </c>
      <c r="D35" s="10"/>
      <c r="E35" s="39">
        <f>SUM(E33:E34)</f>
        <v>0</v>
      </c>
    </row>
    <row r="36" spans="1:5" ht="24" thickTop="1" x14ac:dyDescent="0.5"/>
  </sheetData>
  <mergeCells count="18">
    <mergeCell ref="C20:E20"/>
    <mergeCell ref="C14:E14"/>
    <mergeCell ref="C15:E15"/>
    <mergeCell ref="C16:E16"/>
    <mergeCell ref="C17:E17"/>
    <mergeCell ref="C18:E18"/>
    <mergeCell ref="C19:E19"/>
    <mergeCell ref="A1:E1"/>
    <mergeCell ref="A2:E2"/>
    <mergeCell ref="A3:E3"/>
    <mergeCell ref="C12:E12"/>
    <mergeCell ref="C13:E13"/>
    <mergeCell ref="A25:B25"/>
    <mergeCell ref="C25:E25"/>
    <mergeCell ref="C21:E21"/>
    <mergeCell ref="A21:B21"/>
    <mergeCell ref="C23:E23"/>
    <mergeCell ref="C24:E24"/>
  </mergeCells>
  <pageMargins left="0.9055118110236221" right="0.51181102362204722" top="0.35433070866141736" bottom="0.35433070866141736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view="pageBreakPreview" zoomScale="80" zoomScaleSheetLayoutView="80" workbookViewId="0">
      <selection sqref="A1:E22"/>
    </sheetView>
  </sheetViews>
  <sheetFormatPr defaultRowHeight="23.25" x14ac:dyDescent="0.5"/>
  <cols>
    <col min="1" max="1" width="25" style="1" customWidth="1"/>
    <col min="2" max="2" width="32.25" style="1" customWidth="1"/>
    <col min="3" max="3" width="12.125" style="1" customWidth="1"/>
    <col min="4" max="4" width="1.75" style="1" customWidth="1"/>
    <col min="5" max="5" width="12.125" style="1" customWidth="1"/>
    <col min="6" max="16384" width="9" style="1"/>
  </cols>
  <sheetData>
    <row r="1" spans="1:8" x14ac:dyDescent="0.5">
      <c r="A1" s="182" t="s">
        <v>213</v>
      </c>
      <c r="B1" s="182"/>
      <c r="C1" s="182"/>
      <c r="D1" s="182"/>
      <c r="E1" s="182"/>
      <c r="F1" s="40"/>
      <c r="G1" s="40"/>
      <c r="H1" s="40"/>
    </row>
    <row r="2" spans="1:8" x14ac:dyDescent="0.5">
      <c r="A2" s="182" t="s">
        <v>45</v>
      </c>
      <c r="B2" s="182"/>
      <c r="C2" s="182"/>
      <c r="D2" s="182"/>
      <c r="E2" s="182"/>
      <c r="F2" s="40"/>
      <c r="G2" s="40"/>
      <c r="H2" s="40"/>
    </row>
    <row r="3" spans="1:8" x14ac:dyDescent="0.5">
      <c r="A3" s="182" t="s">
        <v>73</v>
      </c>
      <c r="B3" s="182"/>
      <c r="C3" s="182"/>
      <c r="D3" s="182"/>
      <c r="E3" s="182"/>
      <c r="F3" s="40"/>
      <c r="G3" s="40"/>
      <c r="H3" s="40"/>
    </row>
    <row r="4" spans="1:8" ht="17.25" customHeight="1" x14ac:dyDescent="0.5"/>
    <row r="5" spans="1:8" s="5" customFormat="1" x14ac:dyDescent="0.5">
      <c r="A5" s="5" t="s">
        <v>102</v>
      </c>
    </row>
    <row r="6" spans="1:8" s="5" customFormat="1" x14ac:dyDescent="0.5">
      <c r="A6" s="48" t="s">
        <v>81</v>
      </c>
    </row>
    <row r="7" spans="1:8" s="7" customFormat="1" x14ac:dyDescent="0.5">
      <c r="A7" s="19" t="s">
        <v>82</v>
      </c>
      <c r="B7" s="19" t="s">
        <v>84</v>
      </c>
      <c r="C7" s="185" t="s">
        <v>60</v>
      </c>
      <c r="D7" s="185"/>
      <c r="E7" s="185"/>
    </row>
    <row r="8" spans="1:8" x14ac:dyDescent="0.5">
      <c r="A8" s="42"/>
      <c r="B8" s="42"/>
      <c r="C8" s="201"/>
      <c r="D8" s="201"/>
      <c r="E8" s="201"/>
    </row>
    <row r="9" spans="1:8" x14ac:dyDescent="0.5">
      <c r="A9" s="42"/>
      <c r="B9" s="42"/>
      <c r="C9" s="201"/>
      <c r="D9" s="201"/>
      <c r="E9" s="201"/>
    </row>
    <row r="10" spans="1:8" s="5" customFormat="1" x14ac:dyDescent="0.5">
      <c r="A10" s="185" t="s">
        <v>66</v>
      </c>
      <c r="B10" s="185"/>
      <c r="C10" s="200">
        <f>SUM(C8:E9)</f>
        <v>0</v>
      </c>
      <c r="D10" s="200"/>
      <c r="E10" s="200"/>
    </row>
    <row r="11" spans="1:8" s="5" customFormat="1" ht="30.75" customHeight="1" x14ac:dyDescent="0.5">
      <c r="A11" s="48" t="s">
        <v>100</v>
      </c>
    </row>
    <row r="12" spans="1:8" s="7" customFormat="1" x14ac:dyDescent="0.5">
      <c r="A12" s="19" t="s">
        <v>82</v>
      </c>
      <c r="B12" s="19" t="s">
        <v>84</v>
      </c>
      <c r="C12" s="185" t="s">
        <v>60</v>
      </c>
      <c r="D12" s="185"/>
      <c r="E12" s="185"/>
    </row>
    <row r="13" spans="1:8" x14ac:dyDescent="0.5">
      <c r="A13" s="42"/>
      <c r="B13" s="42"/>
      <c r="C13" s="201"/>
      <c r="D13" s="201"/>
      <c r="E13" s="201"/>
    </row>
    <row r="14" spans="1:8" x14ac:dyDescent="0.5">
      <c r="A14" s="42"/>
      <c r="B14" s="42"/>
      <c r="C14" s="201"/>
      <c r="D14" s="201"/>
      <c r="E14" s="201"/>
    </row>
    <row r="15" spans="1:8" s="5" customFormat="1" x14ac:dyDescent="0.5">
      <c r="A15" s="185" t="s">
        <v>66</v>
      </c>
      <c r="B15" s="185"/>
      <c r="C15" s="200">
        <f>SUM(C13:E14)</f>
        <v>0</v>
      </c>
      <c r="D15" s="200"/>
      <c r="E15" s="200"/>
    </row>
    <row r="18" spans="1:5" s="5" customFormat="1" x14ac:dyDescent="0.5">
      <c r="A18" s="5" t="s">
        <v>103</v>
      </c>
      <c r="C18" s="7">
        <v>2561</v>
      </c>
      <c r="D18" s="7"/>
      <c r="E18" s="7">
        <v>2560</v>
      </c>
    </row>
    <row r="19" spans="1:5" x14ac:dyDescent="0.5">
      <c r="A19" s="46" t="s">
        <v>104</v>
      </c>
      <c r="C19" s="8"/>
      <c r="D19" s="8"/>
      <c r="E19" s="8"/>
    </row>
    <row r="20" spans="1:5" x14ac:dyDescent="0.5">
      <c r="A20" s="46" t="s">
        <v>105</v>
      </c>
      <c r="C20" s="8"/>
      <c r="D20" s="8"/>
      <c r="E20" s="8"/>
    </row>
    <row r="21" spans="1:5" x14ac:dyDescent="0.5">
      <c r="A21" s="46"/>
      <c r="C21" s="8"/>
      <c r="D21" s="8"/>
      <c r="E21" s="8"/>
    </row>
    <row r="22" spans="1:5" s="5" customFormat="1" ht="24" thickBot="1" x14ac:dyDescent="0.55000000000000004">
      <c r="A22" s="47" t="s">
        <v>66</v>
      </c>
      <c r="C22" s="39">
        <f>SUM(C19:C20)</f>
        <v>0</v>
      </c>
      <c r="D22" s="10"/>
      <c r="E22" s="39">
        <f>SUM(E19:E20)</f>
        <v>0</v>
      </c>
    </row>
    <row r="23" spans="1:5" ht="24" thickTop="1" x14ac:dyDescent="0.5"/>
  </sheetData>
  <mergeCells count="13">
    <mergeCell ref="A15:B15"/>
    <mergeCell ref="C15:E15"/>
    <mergeCell ref="A1:E1"/>
    <mergeCell ref="A2:E2"/>
    <mergeCell ref="A3:E3"/>
    <mergeCell ref="C7:E7"/>
    <mergeCell ref="C8:E8"/>
    <mergeCell ref="C9:E9"/>
    <mergeCell ref="A10:B10"/>
    <mergeCell ref="C10:E10"/>
    <mergeCell ref="C12:E12"/>
    <mergeCell ref="C13:E13"/>
    <mergeCell ref="C14:E14"/>
  </mergeCells>
  <pageMargins left="0.9055118110236221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21</vt:i4>
      </vt:variant>
    </vt:vector>
  </HeadingPairs>
  <TitlesOfParts>
    <vt:vector size="21" baseType="lpstr">
      <vt:lpstr>งบแสดงฐานะการเงิน1</vt:lpstr>
      <vt:lpstr>งบแสดงฐานะการเงิน2</vt:lpstr>
      <vt:lpstr>หมายเหตุ1</vt:lpstr>
      <vt:lpstr>หมายเหตุ2</vt:lpstr>
      <vt:lpstr>หมายเหตุ 3,4,5</vt:lpstr>
      <vt:lpstr>หมายเหตุ6</vt:lpstr>
      <vt:lpstr>หมายเหตุ7,8</vt:lpstr>
      <vt:lpstr>หมายเหตุ9,10,11,12</vt:lpstr>
      <vt:lpstr>หมายเหตุ13,14</vt:lpstr>
      <vt:lpstr>หมายเหตุ 15</vt:lpstr>
      <vt:lpstr>หมายเหตุ16</vt:lpstr>
      <vt:lpstr>หมายเหตุ17,18</vt:lpstr>
      <vt:lpstr>หมายเหตุ 19</vt:lpstr>
      <vt:lpstr>หมายเหตุ  20</vt:lpstr>
      <vt:lpstr>หมายเหตุ21</vt:lpstr>
      <vt:lpstr>แนบท้าย  21</vt:lpstr>
      <vt:lpstr>หมายเหตุ22</vt:lpstr>
      <vt:lpstr>งบแสดงการดำเนินงานรายรับ</vt:lpstr>
      <vt:lpstr>งบแสดงผลการดำเนินงานเงินสะสม</vt:lpstr>
      <vt:lpstr>หมายเหตุ 1,2ผลการดำเนินงาน</vt:lpstr>
      <vt:lpstr>งบทดลอง(หลังปิด)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2018-11-09T07:45:30Z</cp:lastPrinted>
  <dcterms:created xsi:type="dcterms:W3CDTF">2018-08-20T02:18:30Z</dcterms:created>
  <dcterms:modified xsi:type="dcterms:W3CDTF">2018-11-12T08:45:48Z</dcterms:modified>
</cp:coreProperties>
</file>